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21"/>
  <workbookPr/>
  <mc:AlternateContent xmlns:mc="http://schemas.openxmlformats.org/markup-compatibility/2006">
    <mc:Choice Requires="x15">
      <x15ac:absPath xmlns:x15ac="http://schemas.microsoft.com/office/spreadsheetml/2010/11/ac" url="/Users/Shariq/Downloads/"/>
    </mc:Choice>
  </mc:AlternateContent>
  <xr:revisionPtr revIDLastSave="0" documentId="8_{31FA6377-1941-DD42-B56F-AFB7D55CCE40}" xr6:coauthVersionLast="47" xr6:coauthVersionMax="47" xr10:uidLastSave="{00000000-0000-0000-0000-000000000000}"/>
  <bookViews>
    <workbookView xWindow="0" yWindow="680" windowWidth="34560" windowHeight="21680" tabRatio="500" xr2:uid="{00000000-000D-0000-FFFF-FFFF00000000}"/>
  </bookViews>
  <sheets>
    <sheet name="Sample-BOM_JLCSMT" sheetId="1" r:id="rId1"/>
  </sheet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54" i="1" l="1"/>
  <c r="H59" i="1" s="1"/>
  <c r="G47" i="1"/>
  <c r="H40" i="1"/>
  <c r="G50" i="1" s="1"/>
  <c r="G51" i="1" s="1"/>
  <c r="G48" i="1"/>
  <c r="H39" i="1"/>
  <c r="H38" i="1"/>
  <c r="H37" i="1"/>
  <c r="H36" i="1"/>
  <c r="H35" i="1"/>
  <c r="H7" i="1"/>
  <c r="H3" i="1"/>
  <c r="H4" i="1"/>
  <c r="H5" i="1"/>
  <c r="H6" i="1"/>
  <c r="H8" i="1"/>
  <c r="H9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G49" i="1" s="1"/>
  <c r="H34" i="1"/>
  <c r="H2" i="1"/>
  <c r="G45" i="1" l="1"/>
  <c r="G46" i="1"/>
  <c r="G44" i="1"/>
</calcChain>
</file>

<file path=xl/sharedStrings.xml><?xml version="1.0" encoding="utf-8"?>
<sst xmlns="http://schemas.openxmlformats.org/spreadsheetml/2006/main" count="405" uniqueCount="290">
  <si>
    <t>SW1</t>
  </si>
  <si>
    <t>U1</t>
  </si>
  <si>
    <t>WQFN-HR18__RYK_TEX</t>
  </si>
  <si>
    <t>CONN_X.FL-R-SMT-180_HIR</t>
  </si>
  <si>
    <t>CONN_503480-0540_MOL</t>
  </si>
  <si>
    <t>C_0402_1005Metric</t>
  </si>
  <si>
    <t>Spark_SR1120_QFN32</t>
  </si>
  <si>
    <t>SOT-23-5</t>
  </si>
  <si>
    <t>Infineon_PG-LLGA-5-2</t>
  </si>
  <si>
    <t>USB_C_Receptacle_GCT_USB4085</t>
  </si>
  <si>
    <t>Jack_3.5mm_CUI_SJ2-3593D-SMT_Horizontal</t>
  </si>
  <si>
    <t>R_0402_1005Metric</t>
  </si>
  <si>
    <t>ADXL382_Ultralib</t>
  </si>
  <si>
    <t>L_0603_1608Metric</t>
  </si>
  <si>
    <t>Crystal_SMD_3225-4Pin_3.2x2.5mm</t>
  </si>
  <si>
    <t>ADAU1787_Ultralib</t>
  </si>
  <si>
    <t>SOT-223-3_TabPin2</t>
  </si>
  <si>
    <t>BGM220S_SIL</t>
  </si>
  <si>
    <t>Balun_Johanson_1.6x0.8mm</t>
  </si>
  <si>
    <t>SOT-23-6</t>
  </si>
  <si>
    <t>U6</t>
  </si>
  <si>
    <t>J1,J6</t>
  </si>
  <si>
    <t>J2</t>
  </si>
  <si>
    <t>C10,C18,C31,C17,C20,C8,C11,C4,C28,C13,C27,C14,C9,C15,C12,C19,C16</t>
  </si>
  <si>
    <t>C37</t>
  </si>
  <si>
    <t>U9</t>
  </si>
  <si>
    <t>U2</t>
  </si>
  <si>
    <t>MK2,MK1</t>
  </si>
  <si>
    <t>J5</t>
  </si>
  <si>
    <t>J4</t>
  </si>
  <si>
    <t>R12,R16,R10,R9</t>
  </si>
  <si>
    <t>U3</t>
  </si>
  <si>
    <t>C1,C40,C39,C7,C2,C36,C38</t>
  </si>
  <si>
    <t>C35</t>
  </si>
  <si>
    <t>U4</t>
  </si>
  <si>
    <t>L1</t>
  </si>
  <si>
    <t>Y2</t>
  </si>
  <si>
    <t>C32,C23,C29,C30,C26</t>
  </si>
  <si>
    <t>C33,C25,C34,C3,C6,C24</t>
  </si>
  <si>
    <t>U5</t>
  </si>
  <si>
    <t>R2,R1</t>
  </si>
  <si>
    <t>L2</t>
  </si>
  <si>
    <t>U7</t>
  </si>
  <si>
    <t>Y1</t>
  </si>
  <si>
    <t>T1</t>
  </si>
  <si>
    <t>R4,R5</t>
  </si>
  <si>
    <t>R6</t>
  </si>
  <si>
    <t>C21,C22</t>
  </si>
  <si>
    <t>U8</t>
  </si>
  <si>
    <t>BQ25620RYKR</t>
  </si>
  <si>
    <t>Conn_Coaxial</t>
  </si>
  <si>
    <t>Conn_01x06_Socket</t>
  </si>
  <si>
    <t>0.1uF</t>
  </si>
  <si>
    <t>47nF</t>
  </si>
  <si>
    <t>~</t>
  </si>
  <si>
    <t>AP2112K-1.8</t>
  </si>
  <si>
    <t>IM73A135V01</t>
  </si>
  <si>
    <t>USB_C_Receptacle_USB2.0_14P</t>
  </si>
  <si>
    <t>AudioJack3_Switch</t>
  </si>
  <si>
    <t>100kΩ</t>
  </si>
  <si>
    <t>STM32H753ZITx</t>
  </si>
  <si>
    <t>10uF</t>
  </si>
  <si>
    <t>4.7µF</t>
  </si>
  <si>
    <t>ADXL382-1BCCZ-RL</t>
  </si>
  <si>
    <t>180nH</t>
  </si>
  <si>
    <t>32.768 kHz</t>
  </si>
  <si>
    <t>1uF</t>
  </si>
  <si>
    <t>10pF</t>
  </si>
  <si>
    <t>ADAU1787BCBZRL</t>
  </si>
  <si>
    <t>AP7361C-33E</t>
  </si>
  <si>
    <t>5.1k</t>
  </si>
  <si>
    <t>1.5uH</t>
  </si>
  <si>
    <t>BGM220SC12WGA2R</t>
  </si>
  <si>
    <t>Crystal_GND24</t>
  </si>
  <si>
    <t>Transformer_1P_1S</t>
  </si>
  <si>
    <t>2.2kΩ</t>
  </si>
  <si>
    <t>10kΩ</t>
  </si>
  <si>
    <t>2.2uF</t>
  </si>
  <si>
    <t>USBLC6-2SC6</t>
  </si>
  <si>
    <t>Quantity</t>
  </si>
  <si>
    <t>Digikey Part #</t>
  </si>
  <si>
    <t>Mouser Part #</t>
  </si>
  <si>
    <t>Manufcaturer Part #</t>
  </si>
  <si>
    <t>296-BQ25620RYKRCT-ND - Cut Tape (CT)</t>
  </si>
  <si>
    <t>595-BQ25620RYKR</t>
  </si>
  <si>
    <t>26-X.FL-R-SMT-1(80)CT-ND - Cut Tape (CT)</t>
  </si>
  <si>
    <t>X.FL-R-SMT-1(80)</t>
  </si>
  <si>
    <t>798-X.FL-R-SMT-1(80)</t>
  </si>
  <si>
    <t>900-5034800540CT-ND - Cut Tape (CT)</t>
  </si>
  <si>
    <t>538-503480-0540</t>
  </si>
  <si>
    <t>963-MBASE105SB7104KF</t>
  </si>
  <si>
    <t>399-C0603C104K5RACTUCT-ND - Cut Tape (CT)</t>
  </si>
  <si>
    <t>3918-SR1120AA-4Q32-TRCT-ND - Cut Tape (CT)</t>
  </si>
  <si>
    <t>SR1120AA-4Q32-TR</t>
  </si>
  <si>
    <t>Not avaliable yet, new product</t>
  </si>
  <si>
    <t>AP2112K-1.8TRG1DICT-ND - Cut Tape (CT)</t>
  </si>
  <si>
    <t>AP2112K-1.8TRG1</t>
  </si>
  <si>
    <t>621-AP2112K-1.8TRG1</t>
  </si>
  <si>
    <t>2073-USB4085-GF-ACT-ND - Cut Tape (CT)</t>
  </si>
  <si>
    <t>USB4085-GF-A</t>
  </si>
  <si>
    <t>640-USB4085-GF-A</t>
  </si>
  <si>
    <t>CP-SJ2-3593D-SMT-CT-ND</t>
  </si>
  <si>
    <t>SJ2-3593D-SMT-TR</t>
  </si>
  <si>
    <t>490-SJ2-3593D-SMT-TR</t>
  </si>
  <si>
    <t>505-ADXL382-1BCCZ-RL7CT-ND - Cut Tape (CT)</t>
  </si>
  <si>
    <t>ADXL382-1BCCZ-RL7</t>
  </si>
  <si>
    <t>584-ADXL382-1BCCZRL7</t>
  </si>
  <si>
    <t>505-ADAU1787BCBZRLCT-ND - Cut Tape (CT)</t>
  </si>
  <si>
    <t>584-ADAU1787BCBZRL</t>
  </si>
  <si>
    <t>AP7361C-33E-13DICT-ND - Cut Tape (CT)</t>
  </si>
  <si>
    <t>AP7361C-33E-13</t>
  </si>
  <si>
    <t>621-AP7361C-33E-13</t>
  </si>
  <si>
    <t>497-5235-1-ND - Cut Tape (CT)</t>
  </si>
  <si>
    <t>511-USBLC6-2SC6</t>
  </si>
  <si>
    <t>Murata DFE252012F-1R5M=P2</t>
  </si>
  <si>
    <t>GRM155R61A225KE95D</t>
  </si>
  <si>
    <t>GRM155R61A105KE15D</t>
  </si>
  <si>
    <t>GRM1555C1H100JA01D</t>
  </si>
  <si>
    <t>GRM155R71C104KA88D</t>
  </si>
  <si>
    <t>GRM155R71E473KA88D</t>
  </si>
  <si>
    <t>448-IM73A135V01XTSA1CT-ND - Cut Tape (CT)</t>
  </si>
  <si>
    <t>IM73A135V01XTSA1</t>
  </si>
  <si>
    <t>RC0402FR-075K1L</t>
  </si>
  <si>
    <t>RC0402FR-0710KL</t>
  </si>
  <si>
    <t>RC0402FR-072K2L</t>
  </si>
  <si>
    <t>RC0402FR-07100KL</t>
  </si>
  <si>
    <t>STM32H743ZIT6</t>
  </si>
  <si>
    <t>497-17721-ND</t>
  </si>
  <si>
    <t>511-STM32H753ZIT6</t>
  </si>
  <si>
    <t>Murata GRM155R60J106ME44D</t>
  </si>
  <si>
    <t>Murata GRM155R61A475MEAAD</t>
  </si>
  <si>
    <t>Murata LQW18ANR18G80D</t>
  </si>
  <si>
    <t>490-3254-1-ND - Cut Tape (CT)</t>
  </si>
  <si>
    <t>81-GRM155R71E473KA88</t>
  </si>
  <si>
    <t>726-IM73A135V01XTSA1</t>
  </si>
  <si>
    <t>311-100KLRCT-ND - Cut Tape (CT)</t>
  </si>
  <si>
    <t>603-RC0402FR-07100KL</t>
  </si>
  <si>
    <t>490-14306-1-ND - Cut Tape (CT)</t>
  </si>
  <si>
    <t>81-GRM155R61A475MEAD</t>
  </si>
  <si>
    <t>490-LQW18ANR18G80DCT-ND - Cut Tape (CT)</t>
  </si>
  <si>
    <t>81-LQW18ANR18G80D</t>
  </si>
  <si>
    <t>644-STDMUA8-32.768KCT-ND - Cut Tape (CT)</t>
  </si>
  <si>
    <t>344-NX3215SA32768K8</t>
  </si>
  <si>
    <t>490-5921-1-ND - Cut Tape (CT)</t>
  </si>
  <si>
    <t>81-GRM1555C1H100JA1D</t>
  </si>
  <si>
    <t>311-5.10KLRCT-ND - Cut Tape (CT)</t>
  </si>
  <si>
    <t>603-RC0402FR-075K1L</t>
  </si>
  <si>
    <t>490-13054-1-ND - Cut Tape (CT)</t>
  </si>
  <si>
    <t>81-DFE252012F-1R5MP2</t>
  </si>
  <si>
    <t>336-BGM220SC12WGA2RCT-ND - Cut Tape (CT)</t>
  </si>
  <si>
    <t>634-BGM220SC12WGA2R</t>
  </si>
  <si>
    <t>311-10.0KLRCT-ND - Cut Tape (CT)</t>
  </si>
  <si>
    <t>603-RC0402FR-0710KL</t>
  </si>
  <si>
    <t>311-2.20KLRCT-ND - Cut Tape (CT)</t>
  </si>
  <si>
    <t>603-RC0402FR-072K2L</t>
  </si>
  <si>
    <t>D18,D9,D2,D7,D16,D12,D5,D13,D20,D15,D21,D8,D14,D1,D3,D11,D4,D10,D6,D17,D19</t>
  </si>
  <si>
    <t>LED_SK6805_PLCC4_2.4x2.7mm_P1.3mm</t>
  </si>
  <si>
    <t>SK6805</t>
  </si>
  <si>
    <t>SW_Push_1P1T_NO_CK_KMR2</t>
  </si>
  <si>
    <t>SW_Push</t>
  </si>
  <si>
    <t>SK6805-E-J</t>
  </si>
  <si>
    <t>170Ω</t>
  </si>
  <si>
    <t>Footprint Name</t>
  </si>
  <si>
    <t>Part Name</t>
  </si>
  <si>
    <t>Reference</t>
  </si>
  <si>
    <t>Compoenent</t>
  </si>
  <si>
    <t>Power Chip</t>
  </si>
  <si>
    <t>Coaxial Connector for bluetooth and UWB antennas</t>
  </si>
  <si>
    <t>Capacitor, 0.1uF</t>
  </si>
  <si>
    <t>UWB Chip, used for audio transmission</t>
  </si>
  <si>
    <t>Capacitor, 47nF</t>
  </si>
  <si>
    <t>3.3V Power Regulator</t>
  </si>
  <si>
    <t>Mics</t>
  </si>
  <si>
    <t>USB C Port (USB 2.0)</t>
  </si>
  <si>
    <t>Headphone Jack</t>
  </si>
  <si>
    <t>Resistor, 100kΩ</t>
  </si>
  <si>
    <t>Microcontroller, STM32H743ZIT6</t>
  </si>
  <si>
    <t>Capacitor, 10uF</t>
  </si>
  <si>
    <t>Capacitor, 4.7µF</t>
  </si>
  <si>
    <t>Inductor, 180nH</t>
  </si>
  <si>
    <t>Crystal, 32.768 kHz</t>
  </si>
  <si>
    <t>Capacitor, 1uF</t>
  </si>
  <si>
    <t>Capacitor, 10pF</t>
  </si>
  <si>
    <t>DSP(Digital Signal Processor) used for processing sound</t>
  </si>
  <si>
    <t>Vibration Sensor, used for predicting sound</t>
  </si>
  <si>
    <t>1.8V Power Regulator</t>
  </si>
  <si>
    <t>Resistor, 5.1k</t>
  </si>
  <si>
    <t>Resistor, 10kΩ</t>
  </si>
  <si>
    <t>Bluetooth Chip</t>
  </si>
  <si>
    <t>Inductor, 1.5uH</t>
  </si>
  <si>
    <t>Crystal</t>
  </si>
  <si>
    <t>Transformer</t>
  </si>
  <si>
    <t>Resistor, 2.2kΩ</t>
  </si>
  <si>
    <t>Resistor, 170Ω</t>
  </si>
  <si>
    <t>R8,R15,R11,R7, R3</t>
  </si>
  <si>
    <t>Capacitor, 2.2uF</t>
  </si>
  <si>
    <t>ESD protection diode, used for headphone jack</t>
  </si>
  <si>
    <t>Molex connector used for linking button PCB with main PCB</t>
  </si>
  <si>
    <t>LEDS on the Button PCB</t>
  </si>
  <si>
    <t>Button on the Button PCB</t>
  </si>
  <si>
    <t>Source</t>
  </si>
  <si>
    <t>Total Price for all quantiy</t>
  </si>
  <si>
    <t>Price(1 Quantity)</t>
  </si>
  <si>
    <t>JLCPCB</t>
  </si>
  <si>
    <t>Link</t>
  </si>
  <si>
    <t>https://jlcpcb.com/partdetail/TexasInstruments-BQ25620RYKR/C6164243</t>
  </si>
  <si>
    <t>Status</t>
  </si>
  <si>
    <t>In Stock</t>
  </si>
  <si>
    <t>https://jlcpcb.com/partdetail/HRS_Hirose-X_FL_R_SMT_1_80/C434819</t>
  </si>
  <si>
    <t>https://jlcpcb.com/partdetail/MurataElectronics-GRM155R71C104KA88D/C71629</t>
  </si>
  <si>
    <t>https://jlcpcb.com/partdetail/MurataElectronics-GRM155R71E473KA88D/C77017</t>
  </si>
  <si>
    <t>https://jlcpcb.com/partdetail/SPARKMicrosystems-SR1120AA_4Q32TR/C47090725</t>
  </si>
  <si>
    <t>Pre-Order</t>
  </si>
  <si>
    <t>https://jlcpcb.com/partdetail/DiodesIncorporated-AP2112K_18TRG1/C176944</t>
  </si>
  <si>
    <t>https://www.aliexpress.com/i/1005008454918413.html</t>
  </si>
  <si>
    <t>AliExpress</t>
  </si>
  <si>
    <t>https://jlcpcb.com/partdetail/8061907-USB4085_GFA/C7095263</t>
  </si>
  <si>
    <t>https://jlcpcb.com/partdetail/CUI-SJ2_3593D_SMTTR/C4991621</t>
  </si>
  <si>
    <t>https://jlcpcb.com/partdetail/YAGEO-RC0402FR07100KL/C60491</t>
  </si>
  <si>
    <t>https://jlcpcb.com/partdetail/STMicroelectronics-STM32H743ZIT6/C114408</t>
  </si>
  <si>
    <t>https://jlcpcb.com/partdetail/MurataElectronics-GRM155R60J106ME44D/C76991</t>
  </si>
  <si>
    <t>https://jlcpcb.com/partdetail/313626-GRM155R61A475MEAAD/C335105</t>
  </si>
  <si>
    <t>https://jlcpcb.com/partdetail/AnalogDevices-ADXL382_1BCCZRL7/C41718413</t>
  </si>
  <si>
    <t>https://jlcpcb.com/partdetail/MurataElectronics-LQW18ANR18G80D/C162650</t>
  </si>
  <si>
    <t>https://jlcpcb.com/partdetail/MurataElectronics-GRM155R61A105KE15D/C76999</t>
  </si>
  <si>
    <t>https://jlcpcb.com/partdetail/MurataElectronics-GRM1555C1H100JA01D/C76946</t>
  </si>
  <si>
    <t>https://jlcpcb.com/partdetail/AnalogDevices-ADAU1787BCBZRL7/C3226201</t>
  </si>
  <si>
    <t>https://jlcpcb.com/partdetail/DiodesIncorporated-AP7361C_33E13/C500795</t>
  </si>
  <si>
    <t>https://jlcpcb.com/partdetail/YAGEO-RC0402FR075K1L/C105872</t>
  </si>
  <si>
    <t>https://jlcpcb.com/partdetail/1603489-BGM220SC12WGA2R/C1512693</t>
  </si>
  <si>
    <t>https://jlcpcb.com/partdetail/MurataElectronics-DFE252012F_1R5MP2/C909806</t>
  </si>
  <si>
    <t>https://jlcpcb.com/partdetail/YAGEO-RC0402FR072K2L/C114762</t>
  </si>
  <si>
    <t>https://jlcpcb.com/partdetail/YAGEO-RC0402FR0710KL/C60490</t>
  </si>
  <si>
    <t>https://jlcpcb.com/partdetail/MurataElectronics-GRM155R61A225KE95D/C77002</t>
  </si>
  <si>
    <t>https://jlcpcb.com/partdetail/STMicroelectronics-USBLC62SC6/C7519</t>
  </si>
  <si>
    <t>https://jlcpcb.com/partdetail/MOLEX-5034800540/C5527934</t>
  </si>
  <si>
    <t>https://www.adafruit.com/product/4492</t>
  </si>
  <si>
    <t>https://jlcpcb.com/partdetail/CK-KMR221GLFS/C72443</t>
  </si>
  <si>
    <t>KMR221GLFS</t>
  </si>
  <si>
    <t>Subtotal</t>
  </si>
  <si>
    <t>Battery</t>
  </si>
  <si>
    <t>https://www.vapcelltech.com/h-pd-193.html</t>
  </si>
  <si>
    <t>N/A</t>
  </si>
  <si>
    <t xml:space="preserve">Vapcell N40 </t>
  </si>
  <si>
    <t>VAPCELL</t>
  </si>
  <si>
    <t>https://www.amazon.ca/Nickel-Plated-Connection-Refined-Welding/dp/B0CPFL5ZWM/</t>
  </si>
  <si>
    <t>Nickel Strips</t>
  </si>
  <si>
    <t>Nickel Strips used for connecting the + and - of the battery</t>
  </si>
  <si>
    <t>Amazon</t>
  </si>
  <si>
    <t>https://www.amazon.ca/Connector-Positions-Pogopin-Contact-3PIN/dp/B0BXDFJVVZ?th=1</t>
  </si>
  <si>
    <t>Pogo Pins</t>
  </si>
  <si>
    <t>Pair of Pogo Pins</t>
  </si>
  <si>
    <t>Johanson 6750BL14A0100001T</t>
  </si>
  <si>
    <t>RC0402FR-07170RL</t>
  </si>
  <si>
    <t>https://jlcpcb.com/partdetail/YAGEO-RC0402FR07180RL/C138045</t>
  </si>
  <si>
    <t>X322525MQB4SI</t>
  </si>
  <si>
    <t>https://jlcpcb.com/partdetail/YXC_CrystalOscillators-X322525MQB4SI/C70585</t>
  </si>
  <si>
    <t>https://jlcpcb.com/partdetail/AbraconLLC-ABS07_32_768KHZT/C130253</t>
  </si>
  <si>
    <t>ABS07-32.768KHZ-T</t>
  </si>
  <si>
    <t>JLCPCB Grand Total</t>
  </si>
  <si>
    <t>2x (JLCPCB required 2 of each part)</t>
  </si>
  <si>
    <t>FPC/FFC Flat Ribbon Cable</t>
  </si>
  <si>
    <t>uxcell 45mm x 0.5mm 6 Pin FPC/FFC Flat Ribbon Cable Connector</t>
  </si>
  <si>
    <t>Amazon Subtotal</t>
  </si>
  <si>
    <t>Not accounting for 2x JLCPCB Parts</t>
  </si>
  <si>
    <t>All</t>
  </si>
  <si>
    <t>ADAFRUIT</t>
  </si>
  <si>
    <t>Adafruit</t>
  </si>
  <si>
    <t>Adafruit Grand Total</t>
  </si>
  <si>
    <t>Grand Total</t>
  </si>
  <si>
    <t>Vapcell</t>
  </si>
  <si>
    <t>JLCPCB Parts</t>
  </si>
  <si>
    <t>JLCPCB PCB</t>
  </si>
  <si>
    <t>Digikey</t>
  </si>
  <si>
    <t>Notes</t>
  </si>
  <si>
    <t>Adafruit (cheaper than digikey)</t>
  </si>
  <si>
    <t>For the LEDs</t>
  </si>
  <si>
    <t>For the pogo pin + molex ribon cable</t>
  </si>
  <si>
    <t>0.15mm via and expoxy filled &amp; capped selectedas it is required by the ADAU1787 Chip. Lead free coating also selecte, because I don't  lead and its only a dollar extra.</t>
  </si>
  <si>
    <t>JLCParts Grand Total</t>
  </si>
  <si>
    <t>https://www.amazon.ca/gp/product/B00H8PCW06</t>
  </si>
  <si>
    <t>AliExpress Grand Total</t>
  </si>
  <si>
    <t>Vapcell Grand Total</t>
  </si>
  <si>
    <t>JLCPCB PCB Standard</t>
  </si>
  <si>
    <t>JLCPCB PCB Advanced</t>
  </si>
  <si>
    <t>JLCPCB Advanced is cheaper due to coupons</t>
  </si>
  <si>
    <t>28.07 CAD --&gt; 20.70 USD</t>
  </si>
  <si>
    <t>22.5 CAD --&gt; 16.28 USD</t>
  </si>
  <si>
    <t>Main PCB</t>
  </si>
  <si>
    <t>Button PCB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</si>
</sst>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0" formatCode="&quot;$&quot;#,##0.00"/>
  </numFmts>
  <fonts count="11">
    <font>
      <sz val="11"/>
      <color rgb="FF000000"/>
      <name val="宋体"/>
      <charset val="134"/>
    </font>
    <font>
      <u/>
      <sz val="11"/>
      <color theme="10"/>
      <name val="宋体"/>
      <charset val="134"/>
    </font>
    <font>
      <b/>
      <sz val="11"/>
      <color rgb="FF000000"/>
      <name val="Aptos Light"/>
    </font>
    <font>
      <sz val="11"/>
      <color rgb="FF000000"/>
      <name val="Aptos Light"/>
    </font>
    <font>
      <b/>
      <sz val="11"/>
      <color theme="1"/>
      <name val="Aptos Light"/>
    </font>
    <font>
      <sz val="11"/>
      <color theme="1"/>
      <name val="Aptos Light"/>
    </font>
    <font>
      <u/>
      <sz val="11"/>
      <color theme="4" tint="-0.499984740745262"/>
      <name val="Aptos Light"/>
    </font>
    <font>
      <sz val="11"/>
      <color theme="4" tint="-0.499984740745262"/>
      <name val="Aptos Light"/>
    </font>
    <font>
      <u/>
      <sz val="11"/>
      <color theme="4" tint="-0.499984740745262"/>
      <name val="宋体"/>
      <charset val="134"/>
    </font>
    <font>
      <b/>
      <sz val="12"/>
      <color rgb="FF000000"/>
      <name val="Aptos Light"/>
    </font>
    <font>
      <b/>
      <sz val="11"/>
      <color theme="4" tint="-0.499984740745262"/>
      <name val="Aptos Light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1" fillId="0" borderId="0" applyNumberFormat="0" applyFill="0" applyBorder="0" applyAlignment="0" applyProtection="0">
      <alignment vertical="center"/>
    </xf>
  </cellStyleXfs>
  <cellXfs count="47">
    <xf numFmtId="0" fontId="0" fillId="0" borderId="0" xfId="0">
      <alignment vertical="center"/>
    </xf>
    <xf numFmtId="0" fontId="3" fillId="0" borderId="0" xfId="0" applyFont="1">
      <alignment vertical="center"/>
    </xf>
    <xf numFmtId="0" fontId="3" fillId="0" borderId="0" xfId="0" applyFont="1" applyAlignment="1">
      <alignment horizontal="left"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5" fillId="0" borderId="0" xfId="0" applyFont="1" applyAlignment="1">
      <alignment horizontal="left" vertical="center"/>
    </xf>
    <xf numFmtId="0" fontId="6" fillId="0" borderId="0" xfId="1" applyFont="1">
      <alignment vertical="center"/>
    </xf>
    <xf numFmtId="0" fontId="7" fillId="0" borderId="0" xfId="0" applyFont="1">
      <alignment vertical="center"/>
    </xf>
    <xf numFmtId="0" fontId="8" fillId="0" borderId="0" xfId="1" applyFont="1">
      <alignment vertical="center"/>
    </xf>
    <xf numFmtId="0" fontId="2" fillId="0" borderId="0" xfId="0" applyFont="1" applyAlignment="1">
      <alignment horizontal="left" vertical="center"/>
    </xf>
    <xf numFmtId="0" fontId="2" fillId="0" borderId="4" xfId="0" applyFont="1" applyBorder="1" applyAlignment="1">
      <alignment horizontal="left" vertical="center"/>
    </xf>
    <xf numFmtId="0" fontId="5" fillId="0" borderId="0" xfId="0" applyFont="1" applyBorder="1">
      <alignment vertical="center"/>
    </xf>
    <xf numFmtId="0" fontId="2" fillId="0" borderId="0" xfId="0" applyFont="1" applyBorder="1" applyAlignment="1">
      <alignment horizontal="left" vertical="center"/>
    </xf>
    <xf numFmtId="170" fontId="5" fillId="0" borderId="0" xfId="0" applyNumberFormat="1" applyFont="1">
      <alignment vertical="center"/>
    </xf>
    <xf numFmtId="170" fontId="4" fillId="0" borderId="1" xfId="0" applyNumberFormat="1" applyFont="1" applyBorder="1" applyAlignment="1">
      <alignment vertical="center"/>
    </xf>
    <xf numFmtId="170" fontId="4" fillId="0" borderId="7" xfId="0" applyNumberFormat="1" applyFont="1" applyBorder="1" applyAlignment="1">
      <alignment vertical="center"/>
    </xf>
    <xf numFmtId="170" fontId="2" fillId="0" borderId="3" xfId="0" applyNumberFormat="1" applyFont="1" applyBorder="1" applyAlignment="1">
      <alignment horizontal="left" vertical="center"/>
    </xf>
    <xf numFmtId="170" fontId="3" fillId="0" borderId="0" xfId="0" applyNumberFormat="1" applyFont="1">
      <alignment vertical="center"/>
    </xf>
    <xf numFmtId="170" fontId="3" fillId="0" borderId="0" xfId="0" applyNumberFormat="1" applyFont="1" applyBorder="1">
      <alignment vertical="center"/>
    </xf>
    <xf numFmtId="0" fontId="3" fillId="0" borderId="0" xfId="0" applyFont="1" applyBorder="1" applyAlignment="1">
      <alignment horizontal="left" vertical="center"/>
    </xf>
    <xf numFmtId="0" fontId="3" fillId="0" borderId="4" xfId="0" applyFont="1" applyBorder="1">
      <alignment vertical="center"/>
    </xf>
    <xf numFmtId="170" fontId="3" fillId="0" borderId="3" xfId="0" applyNumberFormat="1" applyFont="1" applyBorder="1" applyAlignment="1">
      <alignment horizontal="left" vertical="center"/>
    </xf>
    <xf numFmtId="170" fontId="2" fillId="0" borderId="3" xfId="0" applyNumberFormat="1" applyFont="1" applyBorder="1">
      <alignment vertical="center"/>
    </xf>
    <xf numFmtId="170" fontId="2" fillId="0" borderId="0" xfId="0" applyNumberFormat="1" applyFont="1" applyBorder="1">
      <alignment vertical="center"/>
    </xf>
    <xf numFmtId="170" fontId="4" fillId="0" borderId="0" xfId="0" applyNumberFormat="1" applyFont="1">
      <alignment vertical="center"/>
    </xf>
    <xf numFmtId="170" fontId="5" fillId="0" borderId="3" xfId="0" applyNumberFormat="1" applyFont="1" applyBorder="1" applyAlignment="1">
      <alignment horizontal="left" vertical="center"/>
    </xf>
    <xf numFmtId="170" fontId="3" fillId="0" borderId="0" xfId="0" applyNumberFormat="1" applyFont="1" applyBorder="1" applyAlignment="1">
      <alignment horizontal="left" vertical="center"/>
    </xf>
    <xf numFmtId="0" fontId="3" fillId="0" borderId="4" xfId="0" applyFont="1" applyBorder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3" fillId="0" borderId="4" xfId="0" applyFont="1" applyBorder="1" applyAlignment="1">
      <alignment horizontal="center" vertical="center"/>
    </xf>
    <xf numFmtId="0" fontId="4" fillId="0" borderId="2" xfId="0" applyFont="1" applyBorder="1">
      <alignment vertical="center"/>
    </xf>
    <xf numFmtId="0" fontId="3" fillId="0" borderId="0" xfId="0" applyFont="1" applyBorder="1">
      <alignment vertical="center"/>
    </xf>
    <xf numFmtId="0" fontId="3" fillId="0" borderId="4" xfId="0" applyFont="1" applyBorder="1" applyAlignment="1">
      <alignment vertical="center" wrapText="1"/>
    </xf>
    <xf numFmtId="0" fontId="3" fillId="0" borderId="0" xfId="0" applyFont="1" applyBorder="1" applyAlignment="1">
      <alignment vertical="center" wrapText="1"/>
    </xf>
    <xf numFmtId="170" fontId="3" fillId="0" borderId="0" xfId="0" applyNumberFormat="1" applyFont="1" applyBorder="1" applyAlignment="1">
      <alignment horizontal="right" vertical="center"/>
    </xf>
    <xf numFmtId="0" fontId="2" fillId="0" borderId="0" xfId="0" applyFont="1" applyBorder="1" applyAlignment="1">
      <alignment horizontal="left" vertical="center"/>
    </xf>
    <xf numFmtId="170" fontId="9" fillId="0" borderId="3" xfId="0" applyNumberFormat="1" applyFont="1" applyBorder="1" applyAlignment="1">
      <alignment horizontal="left" vertical="center"/>
    </xf>
    <xf numFmtId="170" fontId="9" fillId="0" borderId="0" xfId="0" applyNumberFormat="1" applyFont="1" applyBorder="1" applyAlignment="1">
      <alignment horizontal="right" vertical="center"/>
    </xf>
    <xf numFmtId="170" fontId="9" fillId="0" borderId="5" xfId="0" applyNumberFormat="1" applyFont="1" applyBorder="1" applyAlignment="1">
      <alignment horizontal="left" vertical="center"/>
    </xf>
    <xf numFmtId="170" fontId="9" fillId="0" borderId="8" xfId="0" applyNumberFormat="1" applyFont="1" applyBorder="1" applyAlignment="1">
      <alignment horizontal="right" vertical="center"/>
    </xf>
    <xf numFmtId="170" fontId="3" fillId="0" borderId="3" xfId="0" applyNumberFormat="1" applyFont="1" applyBorder="1" applyAlignment="1">
      <alignment horizontal="center" vertical="center"/>
    </xf>
    <xf numFmtId="170" fontId="3" fillId="0" borderId="0" xfId="0" applyNumberFormat="1" applyFont="1" applyBorder="1" applyAlignment="1">
      <alignment horizontal="center" vertical="center"/>
    </xf>
    <xf numFmtId="170" fontId="3" fillId="0" borderId="4" xfId="0" applyNumberFormat="1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2" fillId="0" borderId="4" xfId="0" applyFont="1" applyBorder="1">
      <alignment vertical="center"/>
    </xf>
    <xf numFmtId="0" fontId="10" fillId="0" borderId="0" xfId="0" applyFont="1">
      <alignment vertical="center"/>
    </xf>
    <xf numFmtId="0" fontId="7" fillId="0" borderId="0" xfId="0" applyFont="1" applyBorder="1">
      <alignment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AFABAB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52027</xdr:colOff>
      <xdr:row>42</xdr:row>
      <xdr:rowOff>21402</xdr:rowOff>
    </xdr:from>
    <xdr:to>
      <xdr:col>5</xdr:col>
      <xdr:colOff>2457819</xdr:colOff>
      <xdr:row>56</xdr:row>
      <xdr:rowOff>126325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7ECF2A-E7FC-27B6-D003-AF8508377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84160" y="10689402"/>
          <a:ext cx="6757659" cy="3907131"/>
        </a:xfrm>
        <a:prstGeom prst="rect">
          <a:avLst/>
        </a:prstGeom>
      </xdr:spPr>
    </xdr:pic>
    <xdr:clientData/>
  </xdr:twoCellAnchor>
  <xdr:twoCellAnchor editAs="oneCell">
    <xdr:from>
      <xdr:col>1</xdr:col>
      <xdr:colOff>23741</xdr:colOff>
      <xdr:row>42</xdr:row>
      <xdr:rowOff>23739</xdr:rowOff>
    </xdr:from>
    <xdr:to>
      <xdr:col>3</xdr:col>
      <xdr:colOff>2573868</xdr:colOff>
      <xdr:row>55</xdr:row>
      <xdr:rowOff>106835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1B7A7CB-A1D1-F597-4130-971B2A285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1074" y="10691739"/>
          <a:ext cx="6444794" cy="3631304"/>
        </a:xfrm>
        <a:prstGeom prst="rect">
          <a:avLst/>
        </a:prstGeom>
      </xdr:spPr>
    </xdr:pic>
    <xdr:clientData/>
  </xdr:twoCellAnchor>
  <xdr:twoCellAnchor editAs="oneCell">
    <xdr:from>
      <xdr:col>1</xdr:col>
      <xdr:colOff>11871</xdr:colOff>
      <xdr:row>61</xdr:row>
      <xdr:rowOff>25699</xdr:rowOff>
    </xdr:from>
    <xdr:to>
      <xdr:col>3</xdr:col>
      <xdr:colOff>2252134</xdr:colOff>
      <xdr:row>68</xdr:row>
      <xdr:rowOff>15171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05E741-6AFF-C9BC-7928-7D50E0C49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9204" y="15655166"/>
          <a:ext cx="6134930" cy="1767472"/>
        </a:xfrm>
        <a:prstGeom prst="rect">
          <a:avLst/>
        </a:prstGeom>
      </xdr:spPr>
    </xdr:pic>
    <xdr:clientData/>
  </xdr:twoCellAnchor>
  <xdr:twoCellAnchor editAs="oneCell">
    <xdr:from>
      <xdr:col>1</xdr:col>
      <xdr:colOff>11870</xdr:colOff>
      <xdr:row>68</xdr:row>
      <xdr:rowOff>154298</xdr:rowOff>
    </xdr:from>
    <xdr:to>
      <xdr:col>3</xdr:col>
      <xdr:colOff>2286000</xdr:colOff>
      <xdr:row>77</xdr:row>
      <xdr:rowOff>108755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3577B26-1E4C-AD96-13DF-349C1F150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9203" y="17561765"/>
          <a:ext cx="6168797" cy="2240457"/>
        </a:xfrm>
        <a:prstGeom prst="rect">
          <a:avLst/>
        </a:prstGeom>
      </xdr:spPr>
    </xdr:pic>
    <xdr:clientData/>
  </xdr:twoCellAnchor>
  <xdr:twoCellAnchor editAs="oneCell">
    <xdr:from>
      <xdr:col>4</xdr:col>
      <xdr:colOff>35607</xdr:colOff>
      <xdr:row>61</xdr:row>
      <xdr:rowOff>23737</xdr:rowOff>
    </xdr:from>
    <xdr:to>
      <xdr:col>5</xdr:col>
      <xdr:colOff>2085915</xdr:colOff>
      <xdr:row>76</xdr:row>
      <xdr:rowOff>2870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611AA26-55B8-136C-76B2-5A63AB4B2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67740" y="15653204"/>
          <a:ext cx="6402175" cy="3786263"/>
        </a:xfrm>
        <a:prstGeom prst="rect">
          <a:avLst/>
        </a:prstGeom>
      </xdr:spPr>
    </xdr:pic>
    <xdr:clientData/>
  </xdr:twoCellAnchor>
  <xdr:twoCellAnchor editAs="oneCell">
    <xdr:from>
      <xdr:col>1</xdr:col>
      <xdr:colOff>25276</xdr:colOff>
      <xdr:row>80</xdr:row>
      <xdr:rowOff>12574</xdr:rowOff>
    </xdr:from>
    <xdr:to>
      <xdr:col>3</xdr:col>
      <xdr:colOff>2289833</xdr:colOff>
      <xdr:row>94</xdr:row>
      <xdr:rowOff>16932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151D842-393D-7498-964C-8183A2646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2609" y="20468041"/>
          <a:ext cx="6159224" cy="3560359"/>
        </a:xfrm>
        <a:prstGeom prst="rect">
          <a:avLst/>
        </a:prstGeom>
      </xdr:spPr>
    </xdr:pic>
    <xdr:clientData/>
  </xdr:twoCellAnchor>
  <xdr:twoCellAnchor editAs="oneCell">
    <xdr:from>
      <xdr:col>3</xdr:col>
      <xdr:colOff>2741188</xdr:colOff>
      <xdr:row>78</xdr:row>
      <xdr:rowOff>12575</xdr:rowOff>
    </xdr:from>
    <xdr:to>
      <xdr:col>5</xdr:col>
      <xdr:colOff>2917228</xdr:colOff>
      <xdr:row>94</xdr:row>
      <xdr:rowOff>182166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2AFA61F-5821-0AB7-2B57-FAD9800D8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18218" y="19867327"/>
          <a:ext cx="7267921" cy="4193354"/>
        </a:xfrm>
        <a:prstGeom prst="rect">
          <a:avLst/>
        </a:prstGeom>
      </xdr:spPr>
    </xdr:pic>
    <xdr:clientData/>
  </xdr:twoCellAnchor>
  <xdr:twoCellAnchor editAs="oneCell">
    <xdr:from>
      <xdr:col>5</xdr:col>
      <xdr:colOff>2888628</xdr:colOff>
      <xdr:row>78</xdr:row>
      <xdr:rowOff>24260</xdr:rowOff>
    </xdr:from>
    <xdr:to>
      <xdr:col>9</xdr:col>
      <xdr:colOff>84667</xdr:colOff>
      <xdr:row>94</xdr:row>
      <xdr:rowOff>214715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6AF8F8C-4E90-0D99-BA75-16F75E89C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572628" y="19971727"/>
          <a:ext cx="7288306" cy="4254455"/>
        </a:xfrm>
        <a:prstGeom prst="rect">
          <a:avLst/>
        </a:prstGeom>
      </xdr:spPr>
    </xdr:pic>
    <xdr:clientData/>
  </xdr:twoCellAnchor>
  <xdr:twoCellAnchor editAs="oneCell">
    <xdr:from>
      <xdr:col>5</xdr:col>
      <xdr:colOff>2108698</xdr:colOff>
      <xdr:row>62</xdr:row>
      <xdr:rowOff>219138</xdr:rowOff>
    </xdr:from>
    <xdr:to>
      <xdr:col>8</xdr:col>
      <xdr:colOff>1065805</xdr:colOff>
      <xdr:row>76</xdr:row>
      <xdr:rowOff>3560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221476B-074A-D862-EDCD-DDB3FB1C2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92698" y="16102605"/>
          <a:ext cx="5730440" cy="333283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97</xdr:row>
      <xdr:rowOff>46465</xdr:rowOff>
    </xdr:from>
    <xdr:to>
      <xdr:col>3</xdr:col>
      <xdr:colOff>1981200</xdr:colOff>
      <xdr:row>110</xdr:row>
      <xdr:rowOff>227456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21006FE-62BE-85A0-0067-6F1550CEC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7334" y="24819932"/>
          <a:ext cx="5875866" cy="3482992"/>
        </a:xfrm>
        <a:prstGeom prst="rect">
          <a:avLst/>
        </a:prstGeom>
      </xdr:spPr>
    </xdr:pic>
    <xdr:clientData/>
  </xdr:twoCellAnchor>
  <xdr:twoCellAnchor editAs="oneCell">
    <xdr:from>
      <xdr:col>4</xdr:col>
      <xdr:colOff>19539</xdr:colOff>
      <xdr:row>97</xdr:row>
      <xdr:rowOff>19538</xdr:rowOff>
    </xdr:from>
    <xdr:to>
      <xdr:col>6</xdr:col>
      <xdr:colOff>362440</xdr:colOff>
      <xdr:row>111</xdr:row>
      <xdr:rowOff>2748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8CEB3F-0F26-EC9F-D51E-27E429C69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26924" y="25106923"/>
          <a:ext cx="7787054" cy="3535362"/>
        </a:xfrm>
        <a:prstGeom prst="rect">
          <a:avLst/>
        </a:prstGeom>
      </xdr:spPr>
    </xdr:pic>
    <xdr:clientData/>
  </xdr:twoCellAnchor>
  <xdr:twoCellAnchor editAs="oneCell">
    <xdr:from>
      <xdr:col>9</xdr:col>
      <xdr:colOff>100239</xdr:colOff>
      <xdr:row>78</xdr:row>
      <xdr:rowOff>27581</xdr:rowOff>
    </xdr:from>
    <xdr:to>
      <xdr:col>11</xdr:col>
      <xdr:colOff>643467</xdr:colOff>
      <xdr:row>94</xdr:row>
      <xdr:rowOff>250452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FC8BB29-C1F6-8DD9-BD92-2B6B62751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876506" y="20093581"/>
          <a:ext cx="7519761" cy="42868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jlcpcb.com/partdetail/MurataElectronics-GRM155R61A105KE15D/C76999" TargetMode="External"/><Relationship Id="rId18" Type="http://schemas.openxmlformats.org/officeDocument/2006/relationships/hyperlink" Target="https://jlcpcb.com/partdetail/TexasInstruments-BQ25620RYKR/C6164243" TargetMode="External"/><Relationship Id="rId26" Type="http://schemas.openxmlformats.org/officeDocument/2006/relationships/hyperlink" Target="https://jlcpcb.com/partdetail/CUI-SJ2_3593D_SMTTR/C4991621" TargetMode="External"/><Relationship Id="rId21" Type="http://schemas.openxmlformats.org/officeDocument/2006/relationships/hyperlink" Target="https://jlcpcb.com/partdetail/MurataElectronics-GRM155R71E473KA88D/C77017" TargetMode="External"/><Relationship Id="rId34" Type="http://schemas.openxmlformats.org/officeDocument/2006/relationships/hyperlink" Target="https://jlcpcb.com/partdetail/AbraconLLC-ABS07_32_768KHZT/C130253" TargetMode="External"/><Relationship Id="rId7" Type="http://schemas.openxmlformats.org/officeDocument/2006/relationships/hyperlink" Target="https://jlcpcb.com/partdetail/1603489-BGM220SC12WGA2R/C1512693" TargetMode="External"/><Relationship Id="rId12" Type="http://schemas.openxmlformats.org/officeDocument/2006/relationships/hyperlink" Target="https://jlcpcb.com/partdetail/MurataElectronics-GRM1555C1H100JA01D/C76946" TargetMode="External"/><Relationship Id="rId17" Type="http://schemas.openxmlformats.org/officeDocument/2006/relationships/hyperlink" Target="https://jlcpcb.com/partdetail/MurataElectronics-GRM155R60J106ME44D/C76991" TargetMode="External"/><Relationship Id="rId25" Type="http://schemas.openxmlformats.org/officeDocument/2006/relationships/hyperlink" Target="https://jlcpcb.com/partdetail/8061907-USB4085_GFA/C7095263" TargetMode="External"/><Relationship Id="rId33" Type="http://schemas.openxmlformats.org/officeDocument/2006/relationships/hyperlink" Target="https://jlcpcb.com/partdetail/YXC_CrystalOscillators-X322525MQB4SI/C70585" TargetMode="External"/><Relationship Id="rId2" Type="http://schemas.openxmlformats.org/officeDocument/2006/relationships/hyperlink" Target="https://jlcpcb.com/partdetail/MOLEX-5034800540/C5527934" TargetMode="External"/><Relationship Id="rId16" Type="http://schemas.openxmlformats.org/officeDocument/2006/relationships/hyperlink" Target="https://jlcpcb.com/partdetail/313626-GRM155R61A475MEAAD/C335105" TargetMode="External"/><Relationship Id="rId20" Type="http://schemas.openxmlformats.org/officeDocument/2006/relationships/hyperlink" Target="https://jlcpcb.com/partdetail/MurataElectronics-GRM155R71C104KA88D/C71629" TargetMode="External"/><Relationship Id="rId29" Type="http://schemas.openxmlformats.org/officeDocument/2006/relationships/hyperlink" Target="https://jlcpcb.com/partdetail/CK-KMR221GLFS/C72443" TargetMode="External"/><Relationship Id="rId1" Type="http://schemas.openxmlformats.org/officeDocument/2006/relationships/hyperlink" Target="https://www.adafruit.com/product/4492" TargetMode="External"/><Relationship Id="rId6" Type="http://schemas.openxmlformats.org/officeDocument/2006/relationships/hyperlink" Target="https://jlcpcb.com/partdetail/YAGEO-RC0402FR072K2L/C114762" TargetMode="External"/><Relationship Id="rId11" Type="http://schemas.openxmlformats.org/officeDocument/2006/relationships/hyperlink" Target="https://jlcpcb.com/partdetail/AnalogDevices-ADAU1787BCBZRL7/C3226201" TargetMode="External"/><Relationship Id="rId24" Type="http://schemas.openxmlformats.org/officeDocument/2006/relationships/hyperlink" Target="https://www.aliexpress.com/i/1005008454918413.html" TargetMode="External"/><Relationship Id="rId32" Type="http://schemas.openxmlformats.org/officeDocument/2006/relationships/hyperlink" Target="https://www.amazon.ca/Connector-Positions-Pogopin-Contact-3PIN/dp/B0BXDFJVVZ?th=1" TargetMode="External"/><Relationship Id="rId37" Type="http://schemas.openxmlformats.org/officeDocument/2006/relationships/drawing" Target="../drawings/drawing1.xml"/><Relationship Id="rId5" Type="http://schemas.openxmlformats.org/officeDocument/2006/relationships/hyperlink" Target="https://jlcpcb.com/partdetail/YAGEO-RC0402FR0710KL/C60490" TargetMode="External"/><Relationship Id="rId15" Type="http://schemas.openxmlformats.org/officeDocument/2006/relationships/hyperlink" Target="https://jlcpcb.com/partdetail/AnalogDevices-ADXL382_1BCCZRL7/C41718413" TargetMode="External"/><Relationship Id="rId23" Type="http://schemas.openxmlformats.org/officeDocument/2006/relationships/hyperlink" Target="https://jlcpcb.com/partdetail/DiodesIncorporated-AP2112K_18TRG1/C176944" TargetMode="External"/><Relationship Id="rId28" Type="http://schemas.openxmlformats.org/officeDocument/2006/relationships/hyperlink" Target="https://jlcpcb.com/partdetail/STMicroelectronics-STM32H743ZIT6/C114408" TargetMode="External"/><Relationship Id="rId36" Type="http://schemas.openxmlformats.org/officeDocument/2006/relationships/hyperlink" Target="https://jlcpcb.com/partdetail/YXC_CrystalOscillators-X322525MQB4SI/C70585" TargetMode="External"/><Relationship Id="rId10" Type="http://schemas.openxmlformats.org/officeDocument/2006/relationships/hyperlink" Target="https://jlcpcb.com/partdetail/DiodesIncorporated-AP7361C_33E13/C500795" TargetMode="External"/><Relationship Id="rId19" Type="http://schemas.openxmlformats.org/officeDocument/2006/relationships/hyperlink" Target="https://jlcpcb.com/partdetail/HRS_Hirose-X_FL_R_SMT_1_80/C434819" TargetMode="External"/><Relationship Id="rId31" Type="http://schemas.openxmlformats.org/officeDocument/2006/relationships/hyperlink" Target="https://www.amazon.ca/Nickel-Plated-Connection-Refined-Welding/dp/B0CPFL5ZWM/" TargetMode="External"/><Relationship Id="rId4" Type="http://schemas.openxmlformats.org/officeDocument/2006/relationships/hyperlink" Target="https://jlcpcb.com/partdetail/MurataElectronics-GRM155R61A225KE95D/C77002" TargetMode="External"/><Relationship Id="rId9" Type="http://schemas.openxmlformats.org/officeDocument/2006/relationships/hyperlink" Target="https://jlcpcb.com/partdetail/YAGEO-RC0402FR075K1L/C105872" TargetMode="External"/><Relationship Id="rId14" Type="http://schemas.openxmlformats.org/officeDocument/2006/relationships/hyperlink" Target="https://jlcpcb.com/partdetail/MurataElectronics-LQW18ANR18G80D/C162650" TargetMode="External"/><Relationship Id="rId22" Type="http://schemas.openxmlformats.org/officeDocument/2006/relationships/hyperlink" Target="https://jlcpcb.com/partdetail/SPARKMicrosystems-SR1120AA_4Q32TR/C47090725" TargetMode="External"/><Relationship Id="rId27" Type="http://schemas.openxmlformats.org/officeDocument/2006/relationships/hyperlink" Target="https://jlcpcb.com/partdetail/YAGEO-RC0402FR07100KL/C60491" TargetMode="External"/><Relationship Id="rId30" Type="http://schemas.openxmlformats.org/officeDocument/2006/relationships/hyperlink" Target="https://www.vapcelltech.com/h-pd-193.html" TargetMode="External"/><Relationship Id="rId35" Type="http://schemas.openxmlformats.org/officeDocument/2006/relationships/hyperlink" Target="https://www.amazon.ca/gp/product/B00H8PCW06" TargetMode="External"/><Relationship Id="rId8" Type="http://schemas.openxmlformats.org/officeDocument/2006/relationships/hyperlink" Target="https://jlcpcb.com/partdetail/MurataElectronics-DFE252012F_1R5MP2/C909806" TargetMode="External"/><Relationship Id="rId3" Type="http://schemas.openxmlformats.org/officeDocument/2006/relationships/hyperlink" Target="https://jlcpcb.com/partdetail/STMicroelectronics-USBLC62SC6/C7519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97"/>
  <sheetViews>
    <sheetView tabSelected="1" topLeftCell="A30" zoomScale="50" zoomScaleNormal="67" workbookViewId="0">
      <selection activeCell="J101" sqref="J101"/>
    </sheetView>
  </sheetViews>
  <sheetFormatPr baseColWidth="10" defaultColWidth="8.83203125" defaultRowHeight="20" customHeight="1"/>
  <cols>
    <col min="1" max="1" width="8.83203125" style="1"/>
    <col min="2" max="2" width="26" style="2" customWidth="1"/>
    <col min="3" max="3" width="25" style="1" customWidth="1"/>
    <col min="4" max="4" width="36.1640625" style="1" customWidth="1"/>
    <col min="5" max="5" width="57" style="1" customWidth="1"/>
    <col min="6" max="6" width="40.83203125" style="1" customWidth="1"/>
    <col min="7" max="8" width="24" style="17" customWidth="1"/>
    <col min="9" max="9" width="43.5" style="1" customWidth="1"/>
    <col min="10" max="10" width="74.5" style="7" customWidth="1"/>
    <col min="11" max="11" width="17.1640625" style="1" customWidth="1"/>
    <col min="12" max="12" width="71.6640625" style="1" customWidth="1"/>
    <col min="13" max="13" width="45" style="1" customWidth="1"/>
    <col min="14" max="16384" width="8.83203125" style="1"/>
  </cols>
  <sheetData>
    <row r="1" spans="1:13" ht="20" customHeight="1">
      <c r="A1" s="3" t="s">
        <v>79</v>
      </c>
      <c r="B1" s="3" t="s">
        <v>164</v>
      </c>
      <c r="C1" s="3" t="s">
        <v>162</v>
      </c>
      <c r="D1" s="3" t="s">
        <v>163</v>
      </c>
      <c r="E1" s="3" t="s">
        <v>165</v>
      </c>
      <c r="F1" s="3" t="s">
        <v>82</v>
      </c>
      <c r="G1" s="24" t="s">
        <v>202</v>
      </c>
      <c r="H1" s="24" t="s">
        <v>201</v>
      </c>
      <c r="I1" s="3" t="s">
        <v>200</v>
      </c>
      <c r="J1" s="45" t="s">
        <v>204</v>
      </c>
      <c r="K1" s="3" t="s">
        <v>206</v>
      </c>
      <c r="L1" s="3" t="s">
        <v>80</v>
      </c>
      <c r="M1" s="3" t="s">
        <v>81</v>
      </c>
    </row>
    <row r="2" spans="1:13" ht="20" customHeight="1">
      <c r="A2" s="4">
        <v>1</v>
      </c>
      <c r="B2" s="4" t="s">
        <v>20</v>
      </c>
      <c r="C2" s="4" t="s">
        <v>49</v>
      </c>
      <c r="D2" s="4" t="s">
        <v>2</v>
      </c>
      <c r="E2" s="4" t="s">
        <v>166</v>
      </c>
      <c r="F2" s="4" t="s">
        <v>49</v>
      </c>
      <c r="G2" s="13">
        <v>2.48</v>
      </c>
      <c r="H2" s="13">
        <f>PRODUCT(G2,A2)</f>
        <v>2.48</v>
      </c>
      <c r="I2" s="4" t="s">
        <v>203</v>
      </c>
      <c r="J2" s="6" t="s">
        <v>205</v>
      </c>
      <c r="K2" s="4" t="s">
        <v>207</v>
      </c>
      <c r="L2" s="4" t="s">
        <v>83</v>
      </c>
      <c r="M2" s="4" t="s">
        <v>84</v>
      </c>
    </row>
    <row r="3" spans="1:13" ht="20" customHeight="1">
      <c r="A3" s="4">
        <v>2</v>
      </c>
      <c r="B3" s="4" t="s">
        <v>21</v>
      </c>
      <c r="C3" s="4" t="s">
        <v>50</v>
      </c>
      <c r="D3" s="4" t="s">
        <v>3</v>
      </c>
      <c r="E3" s="4" t="s">
        <v>167</v>
      </c>
      <c r="F3" s="4" t="s">
        <v>86</v>
      </c>
      <c r="G3" s="13">
        <v>0.2651</v>
      </c>
      <c r="H3" s="13">
        <f t="shared" ref="H3:H39" si="0">PRODUCT(G3,A3)</f>
        <v>0.5302</v>
      </c>
      <c r="I3" s="4" t="s">
        <v>203</v>
      </c>
      <c r="J3" s="6" t="s">
        <v>208</v>
      </c>
      <c r="K3" s="4" t="s">
        <v>207</v>
      </c>
      <c r="L3" s="4" t="s">
        <v>85</v>
      </c>
      <c r="M3" s="4" t="s">
        <v>87</v>
      </c>
    </row>
    <row r="4" spans="1:13" ht="20" customHeight="1">
      <c r="A4" s="4">
        <v>17</v>
      </c>
      <c r="B4" s="4" t="s">
        <v>23</v>
      </c>
      <c r="C4" s="4" t="s">
        <v>52</v>
      </c>
      <c r="D4" s="4" t="s">
        <v>5</v>
      </c>
      <c r="E4" s="4" t="s">
        <v>168</v>
      </c>
      <c r="F4" s="4" t="s">
        <v>118</v>
      </c>
      <c r="G4" s="13">
        <v>1.6999999999999999E-3</v>
      </c>
      <c r="H4" s="13">
        <f t="shared" si="0"/>
        <v>2.8899999999999999E-2</v>
      </c>
      <c r="I4" s="4" t="s">
        <v>203</v>
      </c>
      <c r="J4" s="6" t="s">
        <v>209</v>
      </c>
      <c r="K4" s="4" t="s">
        <v>207</v>
      </c>
      <c r="L4" s="4" t="s">
        <v>91</v>
      </c>
      <c r="M4" s="4" t="s">
        <v>90</v>
      </c>
    </row>
    <row r="5" spans="1:13" ht="20" customHeight="1">
      <c r="A5" s="4">
        <v>1</v>
      </c>
      <c r="B5" s="4" t="s">
        <v>24</v>
      </c>
      <c r="C5" s="4" t="s">
        <v>53</v>
      </c>
      <c r="D5" s="4" t="s">
        <v>5</v>
      </c>
      <c r="E5" s="4" t="s">
        <v>170</v>
      </c>
      <c r="F5" s="4" t="s">
        <v>119</v>
      </c>
      <c r="G5" s="13">
        <v>4.1000000000000003E-3</v>
      </c>
      <c r="H5" s="13">
        <f t="shared" si="0"/>
        <v>4.1000000000000003E-3</v>
      </c>
      <c r="I5" s="4" t="s">
        <v>203</v>
      </c>
      <c r="J5" s="6" t="s">
        <v>210</v>
      </c>
      <c r="K5" s="4" t="s">
        <v>207</v>
      </c>
      <c r="L5" s="4" t="s">
        <v>132</v>
      </c>
      <c r="M5" s="4" t="s">
        <v>133</v>
      </c>
    </row>
    <row r="6" spans="1:13" ht="20" customHeight="1">
      <c r="A6" s="4">
        <v>1</v>
      </c>
      <c r="B6" s="4" t="s">
        <v>25</v>
      </c>
      <c r="C6" s="4" t="s">
        <v>54</v>
      </c>
      <c r="D6" s="4" t="s">
        <v>6</v>
      </c>
      <c r="E6" s="4" t="s">
        <v>169</v>
      </c>
      <c r="F6" s="4" t="s">
        <v>93</v>
      </c>
      <c r="G6" s="13">
        <v>16.54</v>
      </c>
      <c r="H6" s="13">
        <f t="shared" si="0"/>
        <v>16.54</v>
      </c>
      <c r="I6" s="4" t="s">
        <v>203</v>
      </c>
      <c r="J6" s="6" t="s">
        <v>211</v>
      </c>
      <c r="K6" s="4" t="s">
        <v>212</v>
      </c>
      <c r="L6" s="4" t="s">
        <v>92</v>
      </c>
      <c r="M6" s="4" t="s">
        <v>94</v>
      </c>
    </row>
    <row r="7" spans="1:13" ht="20" customHeight="1">
      <c r="A7" s="4">
        <v>1</v>
      </c>
      <c r="B7" s="4" t="s">
        <v>26</v>
      </c>
      <c r="C7" s="4" t="s">
        <v>55</v>
      </c>
      <c r="D7" s="4" t="s">
        <v>7</v>
      </c>
      <c r="E7" s="4" t="s">
        <v>185</v>
      </c>
      <c r="F7" s="4" t="s">
        <v>96</v>
      </c>
      <c r="G7" s="13">
        <v>0.11</v>
      </c>
      <c r="H7" s="13">
        <f t="shared" si="0"/>
        <v>0.11</v>
      </c>
      <c r="I7" s="4" t="s">
        <v>203</v>
      </c>
      <c r="J7" s="6" t="s">
        <v>213</v>
      </c>
      <c r="K7" s="4" t="s">
        <v>207</v>
      </c>
      <c r="L7" s="4" t="s">
        <v>95</v>
      </c>
      <c r="M7" s="4" t="s">
        <v>97</v>
      </c>
    </row>
    <row r="8" spans="1:13" ht="20" customHeight="1">
      <c r="A8" s="4">
        <v>2</v>
      </c>
      <c r="B8" s="4" t="s">
        <v>27</v>
      </c>
      <c r="C8" s="4" t="s">
        <v>56</v>
      </c>
      <c r="D8" s="4" t="s">
        <v>8</v>
      </c>
      <c r="E8" s="4" t="s">
        <v>172</v>
      </c>
      <c r="F8" s="4" t="s">
        <v>121</v>
      </c>
      <c r="G8" s="13">
        <v>10.28</v>
      </c>
      <c r="H8" s="13">
        <f t="shared" si="0"/>
        <v>20.56</v>
      </c>
      <c r="I8" s="4" t="s">
        <v>215</v>
      </c>
      <c r="J8" s="6" t="s">
        <v>214</v>
      </c>
      <c r="K8" s="4" t="s">
        <v>207</v>
      </c>
      <c r="L8" s="4" t="s">
        <v>120</v>
      </c>
      <c r="M8" s="4" t="s">
        <v>134</v>
      </c>
    </row>
    <row r="9" spans="1:13" ht="20" customHeight="1">
      <c r="A9" s="4">
        <v>1</v>
      </c>
      <c r="B9" s="4" t="s">
        <v>28</v>
      </c>
      <c r="C9" s="4" t="s">
        <v>57</v>
      </c>
      <c r="D9" s="4" t="s">
        <v>9</v>
      </c>
      <c r="E9" s="4" t="s">
        <v>173</v>
      </c>
      <c r="F9" s="4" t="s">
        <v>99</v>
      </c>
      <c r="G9" s="13">
        <v>1.19</v>
      </c>
      <c r="H9" s="13">
        <f t="shared" si="0"/>
        <v>1.19</v>
      </c>
      <c r="I9" s="4" t="s">
        <v>203</v>
      </c>
      <c r="J9" s="6" t="s">
        <v>216</v>
      </c>
      <c r="K9" s="4" t="s">
        <v>207</v>
      </c>
      <c r="L9" s="4" t="s">
        <v>98</v>
      </c>
      <c r="M9" s="4" t="s">
        <v>100</v>
      </c>
    </row>
    <row r="10" spans="1:13" ht="20" customHeight="1">
      <c r="A10" s="4">
        <v>1</v>
      </c>
      <c r="B10" s="4" t="s">
        <v>29</v>
      </c>
      <c r="C10" s="4" t="s">
        <v>58</v>
      </c>
      <c r="D10" s="4" t="s">
        <v>10</v>
      </c>
      <c r="E10" s="4" t="s">
        <v>174</v>
      </c>
      <c r="F10" s="4" t="s">
        <v>102</v>
      </c>
      <c r="G10" s="13">
        <v>11.3</v>
      </c>
      <c r="H10" s="13">
        <f t="shared" si="0"/>
        <v>11.3</v>
      </c>
      <c r="I10" s="4" t="s">
        <v>203</v>
      </c>
      <c r="J10" s="6" t="s">
        <v>217</v>
      </c>
      <c r="K10" s="4" t="s">
        <v>207</v>
      </c>
      <c r="L10" s="4" t="s">
        <v>101</v>
      </c>
      <c r="M10" s="4" t="s">
        <v>103</v>
      </c>
    </row>
    <row r="11" spans="1:13" ht="20" customHeight="1">
      <c r="A11" s="4">
        <v>4</v>
      </c>
      <c r="B11" s="4" t="s">
        <v>30</v>
      </c>
      <c r="C11" s="4" t="s">
        <v>59</v>
      </c>
      <c r="D11" s="4" t="s">
        <v>11</v>
      </c>
      <c r="E11" s="4" t="s">
        <v>175</v>
      </c>
      <c r="F11" s="4" t="s">
        <v>125</v>
      </c>
      <c r="G11" s="13">
        <v>0.01</v>
      </c>
      <c r="H11" s="13">
        <f t="shared" si="0"/>
        <v>0.04</v>
      </c>
      <c r="I11" s="4" t="s">
        <v>203</v>
      </c>
      <c r="J11" s="6" t="s">
        <v>218</v>
      </c>
      <c r="K11" s="4" t="s">
        <v>207</v>
      </c>
      <c r="L11" s="4" t="s">
        <v>135</v>
      </c>
      <c r="M11" s="4" t="s">
        <v>136</v>
      </c>
    </row>
    <row r="12" spans="1:13" ht="20" customHeight="1">
      <c r="A12" s="4">
        <v>1</v>
      </c>
      <c r="B12" s="4" t="s">
        <v>31</v>
      </c>
      <c r="C12" s="4" t="s">
        <v>60</v>
      </c>
      <c r="D12" s="4" t="s">
        <v>126</v>
      </c>
      <c r="E12" s="4" t="s">
        <v>176</v>
      </c>
      <c r="F12" s="4" t="s">
        <v>126</v>
      </c>
      <c r="G12" s="13">
        <v>8.19</v>
      </c>
      <c r="H12" s="13">
        <f t="shared" si="0"/>
        <v>8.19</v>
      </c>
      <c r="I12" s="4" t="s">
        <v>203</v>
      </c>
      <c r="J12" s="6" t="s">
        <v>219</v>
      </c>
      <c r="K12" s="4" t="s">
        <v>207</v>
      </c>
      <c r="L12" s="4" t="s">
        <v>127</v>
      </c>
      <c r="M12" s="4" t="s">
        <v>128</v>
      </c>
    </row>
    <row r="13" spans="1:13" ht="20" customHeight="1">
      <c r="A13" s="4">
        <v>7</v>
      </c>
      <c r="B13" s="4" t="s">
        <v>32</v>
      </c>
      <c r="C13" s="4" t="s">
        <v>61</v>
      </c>
      <c r="D13" s="4" t="s">
        <v>5</v>
      </c>
      <c r="E13" s="4" t="s">
        <v>177</v>
      </c>
      <c r="F13" s="4" t="s">
        <v>129</v>
      </c>
      <c r="G13" s="13">
        <v>0.01</v>
      </c>
      <c r="H13" s="13">
        <f t="shared" si="0"/>
        <v>7.0000000000000007E-2</v>
      </c>
      <c r="I13" s="4" t="s">
        <v>203</v>
      </c>
      <c r="J13" s="6" t="s">
        <v>220</v>
      </c>
      <c r="K13" s="4" t="s">
        <v>207</v>
      </c>
      <c r="L13" s="4"/>
      <c r="M13" s="4"/>
    </row>
    <row r="14" spans="1:13" ht="20" customHeight="1">
      <c r="A14" s="4">
        <v>1</v>
      </c>
      <c r="B14" s="4" t="s">
        <v>33</v>
      </c>
      <c r="C14" s="4" t="s">
        <v>62</v>
      </c>
      <c r="D14" s="4" t="s">
        <v>5</v>
      </c>
      <c r="E14" s="4" t="s">
        <v>178</v>
      </c>
      <c r="F14" s="4" t="s">
        <v>130</v>
      </c>
      <c r="G14" s="13">
        <v>0.01</v>
      </c>
      <c r="H14" s="13">
        <f t="shared" si="0"/>
        <v>0.01</v>
      </c>
      <c r="I14" s="4" t="s">
        <v>203</v>
      </c>
      <c r="J14" s="6" t="s">
        <v>221</v>
      </c>
      <c r="K14" s="4" t="s">
        <v>207</v>
      </c>
      <c r="L14" s="4" t="s">
        <v>137</v>
      </c>
      <c r="M14" s="4" t="s">
        <v>138</v>
      </c>
    </row>
    <row r="15" spans="1:13" ht="20" customHeight="1">
      <c r="A15" s="4">
        <v>1</v>
      </c>
      <c r="B15" s="4" t="s">
        <v>34</v>
      </c>
      <c r="C15" s="4" t="s">
        <v>63</v>
      </c>
      <c r="D15" s="4" t="s">
        <v>12</v>
      </c>
      <c r="E15" s="4" t="s">
        <v>184</v>
      </c>
      <c r="F15" s="4" t="s">
        <v>105</v>
      </c>
      <c r="G15" s="13">
        <v>28.05</v>
      </c>
      <c r="H15" s="13">
        <f t="shared" si="0"/>
        <v>28.05</v>
      </c>
      <c r="I15" s="4" t="s">
        <v>203</v>
      </c>
      <c r="J15" s="6" t="s">
        <v>222</v>
      </c>
      <c r="K15" s="4" t="s">
        <v>207</v>
      </c>
      <c r="L15" s="4" t="s">
        <v>104</v>
      </c>
      <c r="M15" s="4" t="s">
        <v>106</v>
      </c>
    </row>
    <row r="16" spans="1:13" ht="20" customHeight="1">
      <c r="A16" s="4">
        <v>1</v>
      </c>
      <c r="B16" s="4" t="s">
        <v>35</v>
      </c>
      <c r="C16" s="4" t="s">
        <v>64</v>
      </c>
      <c r="D16" s="4" t="s">
        <v>13</v>
      </c>
      <c r="E16" s="4" t="s">
        <v>179</v>
      </c>
      <c r="F16" s="4" t="s">
        <v>131</v>
      </c>
      <c r="G16" s="13">
        <v>0.09</v>
      </c>
      <c r="H16" s="13">
        <f t="shared" si="0"/>
        <v>0.09</v>
      </c>
      <c r="I16" s="4" t="s">
        <v>203</v>
      </c>
      <c r="J16" s="6" t="s">
        <v>223</v>
      </c>
      <c r="K16" s="4" t="s">
        <v>207</v>
      </c>
      <c r="L16" s="4" t="s">
        <v>139</v>
      </c>
      <c r="M16" s="4" t="s">
        <v>140</v>
      </c>
    </row>
    <row r="17" spans="1:13" ht="20" customHeight="1">
      <c r="A17" s="4">
        <v>1</v>
      </c>
      <c r="B17" s="4" t="s">
        <v>36</v>
      </c>
      <c r="C17" s="4" t="s">
        <v>65</v>
      </c>
      <c r="D17" s="4" t="s">
        <v>14</v>
      </c>
      <c r="E17" s="4" t="s">
        <v>180</v>
      </c>
      <c r="F17" s="4" t="s">
        <v>258</v>
      </c>
      <c r="G17" s="13">
        <v>0.49</v>
      </c>
      <c r="H17" s="13">
        <f t="shared" si="0"/>
        <v>0.49</v>
      </c>
      <c r="I17" s="4" t="s">
        <v>203</v>
      </c>
      <c r="J17" s="6" t="s">
        <v>257</v>
      </c>
      <c r="K17" s="4" t="s">
        <v>207</v>
      </c>
      <c r="L17" s="4" t="s">
        <v>141</v>
      </c>
      <c r="M17" s="4" t="s">
        <v>142</v>
      </c>
    </row>
    <row r="18" spans="1:13" ht="20" customHeight="1">
      <c r="A18" s="4">
        <v>5</v>
      </c>
      <c r="B18" s="4" t="s">
        <v>37</v>
      </c>
      <c r="C18" s="4" t="s">
        <v>66</v>
      </c>
      <c r="D18" s="4" t="s">
        <v>5</v>
      </c>
      <c r="E18" s="4" t="s">
        <v>181</v>
      </c>
      <c r="F18" s="4" t="s">
        <v>116</v>
      </c>
      <c r="G18" s="13">
        <v>0.01</v>
      </c>
      <c r="H18" s="13">
        <f t="shared" si="0"/>
        <v>0.05</v>
      </c>
      <c r="I18" s="4" t="s">
        <v>203</v>
      </c>
      <c r="J18" s="6" t="s">
        <v>224</v>
      </c>
      <c r="K18" s="4" t="s">
        <v>207</v>
      </c>
      <c r="L18" s="4"/>
      <c r="M18" s="4"/>
    </row>
    <row r="19" spans="1:13" ht="20" customHeight="1">
      <c r="A19" s="4">
        <v>6</v>
      </c>
      <c r="B19" s="4" t="s">
        <v>38</v>
      </c>
      <c r="C19" s="4" t="s">
        <v>67</v>
      </c>
      <c r="D19" s="4" t="s">
        <v>5</v>
      </c>
      <c r="E19" s="4" t="s">
        <v>182</v>
      </c>
      <c r="F19" s="4" t="s">
        <v>117</v>
      </c>
      <c r="G19" s="13">
        <v>0.01</v>
      </c>
      <c r="H19" s="13">
        <f t="shared" si="0"/>
        <v>0.06</v>
      </c>
      <c r="I19" s="4" t="s">
        <v>203</v>
      </c>
      <c r="J19" s="6" t="s">
        <v>225</v>
      </c>
      <c r="K19" s="4" t="s">
        <v>207</v>
      </c>
      <c r="L19" s="4" t="s">
        <v>143</v>
      </c>
      <c r="M19" s="4" t="s">
        <v>144</v>
      </c>
    </row>
    <row r="20" spans="1:13" ht="20" customHeight="1">
      <c r="A20" s="4">
        <v>1</v>
      </c>
      <c r="B20" s="4" t="s">
        <v>39</v>
      </c>
      <c r="C20" s="4" t="s">
        <v>68</v>
      </c>
      <c r="D20" s="4" t="s">
        <v>15</v>
      </c>
      <c r="E20" s="4" t="s">
        <v>183</v>
      </c>
      <c r="F20" s="4" t="s">
        <v>68</v>
      </c>
      <c r="G20" s="13">
        <v>19.07</v>
      </c>
      <c r="H20" s="13">
        <f t="shared" si="0"/>
        <v>19.07</v>
      </c>
      <c r="I20" s="4" t="s">
        <v>203</v>
      </c>
      <c r="J20" s="6" t="s">
        <v>226</v>
      </c>
      <c r="K20" s="4" t="s">
        <v>207</v>
      </c>
      <c r="L20" s="4" t="s">
        <v>107</v>
      </c>
      <c r="M20" s="4" t="s">
        <v>108</v>
      </c>
    </row>
    <row r="21" spans="1:13" ht="20" customHeight="1">
      <c r="A21" s="4">
        <v>1</v>
      </c>
      <c r="B21" s="4" t="s">
        <v>1</v>
      </c>
      <c r="C21" s="4" t="s">
        <v>69</v>
      </c>
      <c r="D21" s="4" t="s">
        <v>16</v>
      </c>
      <c r="E21" s="4" t="s">
        <v>171</v>
      </c>
      <c r="F21" s="4" t="s">
        <v>110</v>
      </c>
      <c r="G21" s="13">
        <v>0.28999999999999998</v>
      </c>
      <c r="H21" s="13">
        <f t="shared" si="0"/>
        <v>0.28999999999999998</v>
      </c>
      <c r="I21" s="4" t="s">
        <v>203</v>
      </c>
      <c r="J21" s="6" t="s">
        <v>227</v>
      </c>
      <c r="K21" s="4" t="s">
        <v>207</v>
      </c>
      <c r="L21" s="4" t="s">
        <v>109</v>
      </c>
      <c r="M21" s="4" t="s">
        <v>111</v>
      </c>
    </row>
    <row r="22" spans="1:13" ht="20" customHeight="1">
      <c r="A22" s="4">
        <v>2</v>
      </c>
      <c r="B22" s="4" t="s">
        <v>40</v>
      </c>
      <c r="C22" s="4" t="s">
        <v>70</v>
      </c>
      <c r="D22" s="4" t="s">
        <v>11</v>
      </c>
      <c r="E22" s="4" t="s">
        <v>186</v>
      </c>
      <c r="F22" s="4" t="s">
        <v>122</v>
      </c>
      <c r="G22" s="13">
        <v>0.01</v>
      </c>
      <c r="H22" s="13">
        <f t="shared" si="0"/>
        <v>0.02</v>
      </c>
      <c r="I22" s="4" t="s">
        <v>203</v>
      </c>
      <c r="J22" s="6" t="s">
        <v>228</v>
      </c>
      <c r="K22" s="4" t="s">
        <v>207</v>
      </c>
      <c r="L22" s="4" t="s">
        <v>145</v>
      </c>
      <c r="M22" s="4" t="s">
        <v>146</v>
      </c>
    </row>
    <row r="23" spans="1:13" ht="20" customHeight="1">
      <c r="A23" s="4">
        <v>1</v>
      </c>
      <c r="B23" s="4" t="s">
        <v>41</v>
      </c>
      <c r="C23" s="4" t="s">
        <v>71</v>
      </c>
      <c r="D23" s="4" t="s">
        <v>13</v>
      </c>
      <c r="E23" s="4" t="s">
        <v>189</v>
      </c>
      <c r="F23" s="4" t="s">
        <v>114</v>
      </c>
      <c r="G23" s="13">
        <v>0.1</v>
      </c>
      <c r="H23" s="13">
        <f t="shared" si="0"/>
        <v>0.1</v>
      </c>
      <c r="I23" s="4" t="s">
        <v>203</v>
      </c>
      <c r="J23" s="6" t="s">
        <v>230</v>
      </c>
      <c r="K23" s="4" t="s">
        <v>207</v>
      </c>
      <c r="L23" s="4" t="s">
        <v>147</v>
      </c>
      <c r="M23" s="4" t="s">
        <v>148</v>
      </c>
    </row>
    <row r="24" spans="1:13" ht="20" customHeight="1">
      <c r="A24" s="4">
        <v>1</v>
      </c>
      <c r="B24" s="4" t="s">
        <v>42</v>
      </c>
      <c r="C24" s="4" t="s">
        <v>72</v>
      </c>
      <c r="D24" s="4" t="s">
        <v>17</v>
      </c>
      <c r="E24" s="4" t="s">
        <v>188</v>
      </c>
      <c r="F24" s="4" t="s">
        <v>72</v>
      </c>
      <c r="G24" s="13">
        <v>13.84</v>
      </c>
      <c r="H24" s="13">
        <f t="shared" si="0"/>
        <v>13.84</v>
      </c>
      <c r="I24" s="4" t="s">
        <v>203</v>
      </c>
      <c r="J24" s="6" t="s">
        <v>229</v>
      </c>
      <c r="K24" s="4" t="s">
        <v>212</v>
      </c>
      <c r="L24" s="4" t="s">
        <v>149</v>
      </c>
      <c r="M24" s="4" t="s">
        <v>150</v>
      </c>
    </row>
    <row r="25" spans="1:13" ht="20" customHeight="1">
      <c r="A25" s="4">
        <v>1</v>
      </c>
      <c r="B25" s="4" t="s">
        <v>43</v>
      </c>
      <c r="C25" s="4" t="s">
        <v>73</v>
      </c>
      <c r="D25" s="4" t="s">
        <v>14</v>
      </c>
      <c r="E25" s="4" t="s">
        <v>190</v>
      </c>
      <c r="F25" s="4" t="s">
        <v>255</v>
      </c>
      <c r="G25" s="13">
        <v>0.08</v>
      </c>
      <c r="H25" s="13">
        <f t="shared" si="0"/>
        <v>0.08</v>
      </c>
      <c r="I25" s="4" t="s">
        <v>203</v>
      </c>
      <c r="J25" s="6" t="s">
        <v>256</v>
      </c>
      <c r="K25" s="4" t="s">
        <v>207</v>
      </c>
      <c r="L25" s="4"/>
      <c r="M25" s="4"/>
    </row>
    <row r="26" spans="1:13" ht="20" customHeight="1">
      <c r="A26" s="4">
        <v>1</v>
      </c>
      <c r="B26" s="4" t="s">
        <v>44</v>
      </c>
      <c r="C26" s="4" t="s">
        <v>74</v>
      </c>
      <c r="D26" s="4" t="s">
        <v>18</v>
      </c>
      <c r="E26" s="4" t="s">
        <v>191</v>
      </c>
      <c r="F26" s="4" t="s">
        <v>252</v>
      </c>
      <c r="G26" s="13">
        <v>8.9700000000000006</v>
      </c>
      <c r="H26" s="13">
        <f t="shared" si="0"/>
        <v>8.9700000000000006</v>
      </c>
      <c r="I26" s="4" t="s">
        <v>203</v>
      </c>
      <c r="J26" s="8" t="s">
        <v>256</v>
      </c>
      <c r="K26" s="4" t="s">
        <v>207</v>
      </c>
      <c r="L26" s="4"/>
      <c r="M26" s="4"/>
    </row>
    <row r="27" spans="1:13" ht="20" customHeight="1">
      <c r="A27" s="4">
        <v>2</v>
      </c>
      <c r="B27" s="4" t="s">
        <v>45</v>
      </c>
      <c r="C27" s="4" t="s">
        <v>75</v>
      </c>
      <c r="D27" s="4" t="s">
        <v>11</v>
      </c>
      <c r="E27" s="4" t="s">
        <v>192</v>
      </c>
      <c r="F27" s="4" t="s">
        <v>124</v>
      </c>
      <c r="G27" s="13">
        <v>0.01</v>
      </c>
      <c r="H27" s="13">
        <f t="shared" si="0"/>
        <v>0.02</v>
      </c>
      <c r="I27" s="4" t="s">
        <v>203</v>
      </c>
      <c r="J27" s="6" t="s">
        <v>231</v>
      </c>
      <c r="K27" s="4" t="s">
        <v>207</v>
      </c>
      <c r="L27" s="4" t="s">
        <v>153</v>
      </c>
      <c r="M27" s="4" t="s">
        <v>154</v>
      </c>
    </row>
    <row r="28" spans="1:13" ht="20" customHeight="1">
      <c r="A28" s="4">
        <v>1</v>
      </c>
      <c r="B28" s="4" t="s">
        <v>46</v>
      </c>
      <c r="C28" s="4" t="s">
        <v>161</v>
      </c>
      <c r="D28" s="4" t="s">
        <v>11</v>
      </c>
      <c r="E28" s="4" t="s">
        <v>193</v>
      </c>
      <c r="F28" s="4" t="s">
        <v>253</v>
      </c>
      <c r="G28" s="13">
        <v>0.01</v>
      </c>
      <c r="H28" s="13">
        <f t="shared" si="0"/>
        <v>0.01</v>
      </c>
      <c r="I28" s="4" t="s">
        <v>203</v>
      </c>
      <c r="J28" s="7" t="s">
        <v>254</v>
      </c>
      <c r="K28" s="4" t="s">
        <v>207</v>
      </c>
      <c r="L28" s="4"/>
      <c r="M28" s="4"/>
    </row>
    <row r="29" spans="1:13" ht="20" customHeight="1">
      <c r="A29" s="4">
        <v>5</v>
      </c>
      <c r="B29" s="4" t="s">
        <v>194</v>
      </c>
      <c r="C29" s="4" t="s">
        <v>76</v>
      </c>
      <c r="D29" s="4" t="s">
        <v>11</v>
      </c>
      <c r="E29" s="4" t="s">
        <v>187</v>
      </c>
      <c r="F29" s="4" t="s">
        <v>123</v>
      </c>
      <c r="G29" s="13">
        <v>0.01</v>
      </c>
      <c r="H29" s="13">
        <f t="shared" si="0"/>
        <v>0.05</v>
      </c>
      <c r="I29" s="4" t="s">
        <v>203</v>
      </c>
      <c r="J29" s="6" t="s">
        <v>232</v>
      </c>
      <c r="K29" s="4" t="s">
        <v>207</v>
      </c>
      <c r="L29" s="4" t="s">
        <v>151</v>
      </c>
      <c r="M29" s="4" t="s">
        <v>152</v>
      </c>
    </row>
    <row r="30" spans="1:13" ht="20" customHeight="1">
      <c r="A30" s="4">
        <v>2</v>
      </c>
      <c r="B30" s="4" t="s">
        <v>47</v>
      </c>
      <c r="C30" s="4" t="s">
        <v>77</v>
      </c>
      <c r="D30" s="4" t="s">
        <v>5</v>
      </c>
      <c r="E30" s="4" t="s">
        <v>195</v>
      </c>
      <c r="F30" s="4" t="s">
        <v>115</v>
      </c>
      <c r="G30" s="13">
        <v>0.01</v>
      </c>
      <c r="H30" s="13">
        <f t="shared" si="0"/>
        <v>0.02</v>
      </c>
      <c r="I30" s="4" t="s">
        <v>203</v>
      </c>
      <c r="J30" s="6" t="s">
        <v>233</v>
      </c>
      <c r="K30" s="4" t="s">
        <v>207</v>
      </c>
      <c r="L30" s="4"/>
      <c r="M30" s="4"/>
    </row>
    <row r="31" spans="1:13" ht="20" customHeight="1">
      <c r="A31" s="4">
        <v>1</v>
      </c>
      <c r="B31" s="4" t="s">
        <v>48</v>
      </c>
      <c r="C31" s="4" t="s">
        <v>78</v>
      </c>
      <c r="D31" s="4" t="s">
        <v>19</v>
      </c>
      <c r="E31" s="4" t="s">
        <v>196</v>
      </c>
      <c r="F31" s="4" t="s">
        <v>78</v>
      </c>
      <c r="G31" s="13">
        <v>0.13</v>
      </c>
      <c r="H31" s="13">
        <f t="shared" si="0"/>
        <v>0.13</v>
      </c>
      <c r="I31" s="4" t="s">
        <v>203</v>
      </c>
      <c r="J31" s="6" t="s">
        <v>234</v>
      </c>
      <c r="K31" s="4" t="s">
        <v>207</v>
      </c>
      <c r="L31" s="4" t="s">
        <v>112</v>
      </c>
      <c r="M31" s="4" t="s">
        <v>113</v>
      </c>
    </row>
    <row r="32" spans="1:13" ht="20" customHeight="1">
      <c r="A32" s="4">
        <v>2</v>
      </c>
      <c r="B32" s="4" t="s">
        <v>22</v>
      </c>
      <c r="C32" s="4" t="s">
        <v>51</v>
      </c>
      <c r="D32" s="4" t="s">
        <v>4</v>
      </c>
      <c r="E32" s="4" t="s">
        <v>197</v>
      </c>
      <c r="F32" s="5">
        <v>5034800540</v>
      </c>
      <c r="G32" s="13">
        <v>0.83</v>
      </c>
      <c r="H32" s="13">
        <f t="shared" si="0"/>
        <v>1.66</v>
      </c>
      <c r="I32" s="4" t="s">
        <v>203</v>
      </c>
      <c r="J32" s="6" t="s">
        <v>235</v>
      </c>
      <c r="K32" s="4" t="s">
        <v>207</v>
      </c>
      <c r="L32" s="4" t="s">
        <v>88</v>
      </c>
      <c r="M32" s="4" t="s">
        <v>89</v>
      </c>
    </row>
    <row r="33" spans="1:13" ht="20" customHeight="1">
      <c r="A33" s="4">
        <v>3</v>
      </c>
      <c r="B33" s="4" t="s">
        <v>155</v>
      </c>
      <c r="C33" s="4" t="s">
        <v>157</v>
      </c>
      <c r="D33" s="4" t="s">
        <v>156</v>
      </c>
      <c r="E33" s="4" t="s">
        <v>198</v>
      </c>
      <c r="F33" s="4" t="s">
        <v>160</v>
      </c>
      <c r="G33" s="13">
        <v>3.9540000000000002</v>
      </c>
      <c r="H33" s="13">
        <f t="shared" si="0"/>
        <v>11.862</v>
      </c>
      <c r="I33" s="4" t="s">
        <v>275</v>
      </c>
      <c r="J33" s="8" t="s">
        <v>236</v>
      </c>
      <c r="K33" s="4" t="s">
        <v>207</v>
      </c>
      <c r="L33" s="4"/>
      <c r="M33" s="4"/>
    </row>
    <row r="34" spans="1:13" ht="20" customHeight="1">
      <c r="A34" s="4">
        <v>1</v>
      </c>
      <c r="B34" s="4" t="s">
        <v>0</v>
      </c>
      <c r="C34" s="4" t="s">
        <v>159</v>
      </c>
      <c r="D34" s="4" t="s">
        <v>158</v>
      </c>
      <c r="E34" s="4" t="s">
        <v>199</v>
      </c>
      <c r="F34" s="4" t="s">
        <v>238</v>
      </c>
      <c r="G34" s="13">
        <v>0.61</v>
      </c>
      <c r="H34" s="13">
        <f t="shared" si="0"/>
        <v>0.61</v>
      </c>
      <c r="I34" s="4" t="s">
        <v>203</v>
      </c>
      <c r="J34" s="6" t="s">
        <v>237</v>
      </c>
      <c r="K34" s="4" t="s">
        <v>207</v>
      </c>
      <c r="L34" s="4"/>
      <c r="M34" s="4"/>
    </row>
    <row r="35" spans="1:13" ht="20" customHeight="1">
      <c r="A35" s="4">
        <v>1</v>
      </c>
      <c r="B35" s="5" t="s">
        <v>240</v>
      </c>
      <c r="C35" s="4" t="s">
        <v>242</v>
      </c>
      <c r="D35" s="4" t="s">
        <v>243</v>
      </c>
      <c r="E35" s="4" t="s">
        <v>240</v>
      </c>
      <c r="F35" s="4" t="s">
        <v>243</v>
      </c>
      <c r="G35" s="13">
        <v>20</v>
      </c>
      <c r="H35" s="13">
        <f t="shared" si="0"/>
        <v>20</v>
      </c>
      <c r="I35" s="4" t="s">
        <v>244</v>
      </c>
      <c r="J35" s="6" t="s">
        <v>241</v>
      </c>
      <c r="K35" s="4" t="s">
        <v>207</v>
      </c>
      <c r="L35" s="4"/>
      <c r="M35" s="4"/>
    </row>
    <row r="36" spans="1:13" ht="20" customHeight="1">
      <c r="A36" s="4">
        <v>1</v>
      </c>
      <c r="B36" s="2" t="s">
        <v>246</v>
      </c>
      <c r="C36" s="4" t="s">
        <v>242</v>
      </c>
      <c r="D36" s="4" t="s">
        <v>242</v>
      </c>
      <c r="E36" s="4" t="s">
        <v>247</v>
      </c>
      <c r="F36" s="4" t="s">
        <v>242</v>
      </c>
      <c r="G36" s="13">
        <v>6.45</v>
      </c>
      <c r="H36" s="13">
        <f t="shared" si="0"/>
        <v>6.45</v>
      </c>
      <c r="I36" s="4" t="s">
        <v>248</v>
      </c>
      <c r="J36" s="6" t="s">
        <v>245</v>
      </c>
      <c r="K36" s="4" t="s">
        <v>207</v>
      </c>
    </row>
    <row r="37" spans="1:13" ht="20" customHeight="1">
      <c r="A37" s="4">
        <v>1</v>
      </c>
      <c r="B37" s="2" t="s">
        <v>250</v>
      </c>
      <c r="C37" s="4" t="s">
        <v>242</v>
      </c>
      <c r="D37" s="4" t="s">
        <v>242</v>
      </c>
      <c r="E37" s="4" t="s">
        <v>251</v>
      </c>
      <c r="F37" s="4" t="s">
        <v>242</v>
      </c>
      <c r="G37" s="13">
        <v>6.06</v>
      </c>
      <c r="H37" s="13">
        <f t="shared" si="0"/>
        <v>6.06</v>
      </c>
      <c r="I37" s="4" t="s">
        <v>248</v>
      </c>
      <c r="J37" s="6" t="s">
        <v>249</v>
      </c>
      <c r="K37" s="4" t="s">
        <v>207</v>
      </c>
    </row>
    <row r="38" spans="1:13" ht="20" customHeight="1">
      <c r="A38" s="4">
        <v>1</v>
      </c>
      <c r="B38" s="2" t="s">
        <v>261</v>
      </c>
      <c r="C38" s="4" t="s">
        <v>242</v>
      </c>
      <c r="D38" s="4" t="s">
        <v>242</v>
      </c>
      <c r="E38" s="4" t="s">
        <v>262</v>
      </c>
      <c r="F38" s="4" t="s">
        <v>242</v>
      </c>
      <c r="G38" s="17">
        <v>9.99</v>
      </c>
      <c r="H38" s="17">
        <f t="shared" si="0"/>
        <v>9.99</v>
      </c>
      <c r="I38" s="4" t="s">
        <v>248</v>
      </c>
      <c r="J38" s="8" t="s">
        <v>280</v>
      </c>
    </row>
    <row r="39" spans="1:13" s="31" customFormat="1" ht="20" customHeight="1">
      <c r="A39" s="31">
        <v>1</v>
      </c>
      <c r="B39" s="19" t="s">
        <v>288</v>
      </c>
      <c r="C39" s="11" t="s">
        <v>242</v>
      </c>
      <c r="D39" s="33" t="s">
        <v>242</v>
      </c>
      <c r="E39" s="11" t="s">
        <v>242</v>
      </c>
      <c r="F39" s="11" t="s">
        <v>242</v>
      </c>
      <c r="G39" s="34">
        <v>53.85</v>
      </c>
      <c r="H39" s="18">
        <f t="shared" si="0"/>
        <v>53.85</v>
      </c>
      <c r="I39" s="18" t="s">
        <v>272</v>
      </c>
      <c r="J39" s="46"/>
    </row>
    <row r="40" spans="1:13" ht="20" customHeight="1">
      <c r="A40" s="31">
        <v>1</v>
      </c>
      <c r="B40" s="19" t="s">
        <v>289</v>
      </c>
      <c r="C40" s="11" t="s">
        <v>242</v>
      </c>
      <c r="D40" s="33" t="s">
        <v>242</v>
      </c>
      <c r="E40" s="11" t="s">
        <v>242</v>
      </c>
      <c r="F40" s="11" t="s">
        <v>242</v>
      </c>
      <c r="G40" s="34">
        <v>7.2</v>
      </c>
      <c r="H40" s="18">
        <f t="shared" ref="H40" si="1">PRODUCT(G40,A40)</f>
        <v>7.2</v>
      </c>
      <c r="I40" s="18" t="s">
        <v>272</v>
      </c>
    </row>
    <row r="41" spans="1:13" ht="20" customHeight="1">
      <c r="B41" s="1"/>
    </row>
    <row r="42" spans="1:13" ht="20" customHeight="1" thickBot="1">
      <c r="B42" s="9" t="s">
        <v>248</v>
      </c>
      <c r="C42" s="28"/>
      <c r="D42" s="28"/>
      <c r="E42" s="9" t="s">
        <v>271</v>
      </c>
      <c r="F42" s="9"/>
    </row>
    <row r="43" spans="1:13" ht="20" customHeight="1">
      <c r="G43" s="14" t="s">
        <v>239</v>
      </c>
      <c r="H43" s="15" t="s">
        <v>200</v>
      </c>
      <c r="I43" s="30" t="s">
        <v>274</v>
      </c>
    </row>
    <row r="44" spans="1:13" ht="20" customHeight="1">
      <c r="G44" s="21">
        <f>PRODUCT((SUM(H2:H7)+SUM(H9:H32)+SUM(H34)),2)</f>
        <v>228.2064</v>
      </c>
      <c r="H44" s="26" t="s">
        <v>271</v>
      </c>
      <c r="I44" s="27" t="s">
        <v>260</v>
      </c>
    </row>
    <row r="45" spans="1:13" ht="56" customHeight="1">
      <c r="G45" s="21">
        <f>SUM(H39:H40)</f>
        <v>61.050000000000004</v>
      </c>
      <c r="H45" s="18" t="s">
        <v>272</v>
      </c>
      <c r="I45" s="32" t="s">
        <v>278</v>
      </c>
    </row>
    <row r="46" spans="1:13" ht="1" hidden="1" customHeight="1">
      <c r="G46" s="21">
        <f>SUM(H36:H38)</f>
        <v>22.5</v>
      </c>
      <c r="H46" s="18" t="s">
        <v>248</v>
      </c>
      <c r="I46" s="20" t="s">
        <v>277</v>
      </c>
    </row>
    <row r="47" spans="1:13" ht="18" customHeight="1">
      <c r="G47" s="21">
        <f>SUM(H36:H38)</f>
        <v>22.5</v>
      </c>
      <c r="H47" s="18" t="s">
        <v>248</v>
      </c>
      <c r="I47" s="20"/>
    </row>
    <row r="48" spans="1:13" ht="18" customHeight="1">
      <c r="G48" s="21">
        <f>SUM(H8)</f>
        <v>20.56</v>
      </c>
      <c r="H48" s="18" t="s">
        <v>215</v>
      </c>
      <c r="I48" s="20"/>
    </row>
    <row r="49" spans="2:9" ht="21" customHeight="1">
      <c r="G49" s="25">
        <f>SUM(H33)</f>
        <v>11.862</v>
      </c>
      <c r="H49" s="18" t="s">
        <v>267</v>
      </c>
      <c r="I49" s="20" t="s">
        <v>276</v>
      </c>
    </row>
    <row r="50" spans="2:9" ht="20" customHeight="1">
      <c r="G50" s="21">
        <f>SUBTOTAL(9,H2:H40)</f>
        <v>250.0752</v>
      </c>
      <c r="H50" s="18" t="s">
        <v>265</v>
      </c>
      <c r="I50" s="27" t="s">
        <v>264</v>
      </c>
    </row>
    <row r="51" spans="2:9" ht="20" customHeight="1">
      <c r="G51" s="16">
        <f>PRODUCT(G50,2)-SUM(H35:H40)-SUM(H8)-SUM(H33)</f>
        <v>364.17839999999995</v>
      </c>
      <c r="H51" s="35" t="s">
        <v>265</v>
      </c>
      <c r="I51" s="10" t="s">
        <v>260</v>
      </c>
    </row>
    <row r="52" spans="2:9" ht="25" customHeight="1">
      <c r="G52" s="40"/>
      <c r="H52" s="41"/>
      <c r="I52" s="42"/>
    </row>
    <row r="53" spans="2:9" ht="20" customHeight="1">
      <c r="G53" s="22" t="s">
        <v>279</v>
      </c>
      <c r="H53" s="23">
        <v>238.13</v>
      </c>
      <c r="I53" s="10" t="s">
        <v>260</v>
      </c>
    </row>
    <row r="54" spans="2:9" ht="20" customHeight="1">
      <c r="G54" s="22" t="s">
        <v>259</v>
      </c>
      <c r="H54" s="23">
        <f>SUM(65.05,H40)</f>
        <v>72.25</v>
      </c>
      <c r="I54" s="44" t="s">
        <v>285</v>
      </c>
    </row>
    <row r="55" spans="2:9" ht="20" customHeight="1">
      <c r="G55" s="22" t="s">
        <v>263</v>
      </c>
      <c r="H55" s="23">
        <v>16.28</v>
      </c>
      <c r="I55" s="44" t="s">
        <v>287</v>
      </c>
    </row>
    <row r="56" spans="2:9" ht="20" customHeight="1">
      <c r="G56" s="22" t="s">
        <v>268</v>
      </c>
      <c r="H56" s="23">
        <v>23.08</v>
      </c>
      <c r="I56" s="20"/>
    </row>
    <row r="57" spans="2:9" ht="20" customHeight="1">
      <c r="G57" s="22" t="s">
        <v>281</v>
      </c>
      <c r="H57" s="23">
        <v>20.7</v>
      </c>
      <c r="I57" s="44" t="s">
        <v>286</v>
      </c>
    </row>
    <row r="58" spans="2:9" ht="20" customHeight="1">
      <c r="G58" s="22" t="s">
        <v>282</v>
      </c>
      <c r="H58" s="23">
        <v>22.99</v>
      </c>
      <c r="I58" s="20"/>
    </row>
    <row r="59" spans="2:9" ht="20" customHeight="1">
      <c r="G59" s="36" t="s">
        <v>269</v>
      </c>
      <c r="H59" s="37">
        <f>SUM(H53:H58)</f>
        <v>393.42999999999995</v>
      </c>
      <c r="I59" s="29"/>
    </row>
    <row r="60" spans="2:9" ht="20" customHeight="1" thickBot="1">
      <c r="G60" s="38"/>
      <c r="H60" s="39"/>
      <c r="I60" s="43"/>
    </row>
    <row r="61" spans="2:9" ht="20" customHeight="1">
      <c r="B61" s="9" t="s">
        <v>266</v>
      </c>
      <c r="C61" s="28"/>
      <c r="E61" s="9" t="s">
        <v>283</v>
      </c>
      <c r="F61" s="12"/>
      <c r="G61" s="18"/>
      <c r="H61" s="18"/>
      <c r="I61" s="31"/>
    </row>
    <row r="62" spans="2:9" ht="20" customHeight="1">
      <c r="G62" s="18"/>
      <c r="H62" s="18"/>
      <c r="I62" s="31"/>
    </row>
    <row r="78" spans="2:6" ht="20" customHeight="1">
      <c r="E78" s="9" t="s">
        <v>284</v>
      </c>
      <c r="F78" s="9"/>
    </row>
    <row r="80" spans="2:6" ht="20" customHeight="1">
      <c r="B80" s="9" t="s">
        <v>273</v>
      </c>
      <c r="C80" s="9"/>
      <c r="D80" s="9"/>
    </row>
    <row r="97" spans="2:6" ht="20" customHeight="1">
      <c r="B97" s="9" t="s">
        <v>270</v>
      </c>
      <c r="C97" s="28"/>
      <c r="D97" s="28"/>
      <c r="E97" s="9" t="s">
        <v>215</v>
      </c>
      <c r="F97" s="9"/>
    </row>
  </sheetData>
  <mergeCells count="12">
    <mergeCell ref="I59:I60"/>
    <mergeCell ref="B97:D97"/>
    <mergeCell ref="E97:F97"/>
    <mergeCell ref="B61:C61"/>
    <mergeCell ref="B42:D42"/>
    <mergeCell ref="E42:F42"/>
    <mergeCell ref="E61:F61"/>
    <mergeCell ref="B80:D80"/>
    <mergeCell ref="G59:G60"/>
    <mergeCell ref="H59:H60"/>
    <mergeCell ref="G52:I52"/>
    <mergeCell ref="E78:F78"/>
  </mergeCells>
  <hyperlinks>
    <hyperlink ref="J33" r:id="rId1" xr:uid="{53E80957-1BDA-804E-90EE-D172E6DFA00B}"/>
    <hyperlink ref="J32" r:id="rId2" xr:uid="{43362A74-60E2-DD48-814A-BF3E02F38679}"/>
    <hyperlink ref="J31" r:id="rId3" xr:uid="{F609FFBE-9711-0447-936F-09C373B8125A}"/>
    <hyperlink ref="J30" r:id="rId4" xr:uid="{9ECFB2B8-0D0C-1F44-9ADA-DB4EE31B53D3}"/>
    <hyperlink ref="J29" r:id="rId5" xr:uid="{7C2A814A-882D-894D-AD8D-FFC4199F4299}"/>
    <hyperlink ref="J27" r:id="rId6" xr:uid="{1A827DCC-706D-1947-9393-706E5F5FFD44}"/>
    <hyperlink ref="J24" r:id="rId7" xr:uid="{3501E9C3-7D26-5F4C-A42C-EF69C135BBAD}"/>
    <hyperlink ref="J23" r:id="rId8" xr:uid="{C329DE90-75CA-0E49-9346-0CB0E96322E4}"/>
    <hyperlink ref="J22" r:id="rId9" xr:uid="{077A2A0D-9ED5-1645-BEAD-2450103EBFA1}"/>
    <hyperlink ref="J21" r:id="rId10" xr:uid="{31A08239-9DCC-C54D-8443-7A5481A20978}"/>
    <hyperlink ref="J20" r:id="rId11" xr:uid="{0A5AECC3-3589-0C44-93E0-371BC32CDA66}"/>
    <hyperlink ref="J19" r:id="rId12" xr:uid="{A98F2410-05D8-674A-97E6-02A3B107F930}"/>
    <hyperlink ref="J18" r:id="rId13" xr:uid="{121EAB43-6836-CF41-A743-C8709F9950E0}"/>
    <hyperlink ref="J16" r:id="rId14" xr:uid="{81F1B8BB-835F-0944-9A0D-C5D2E66A3E90}"/>
    <hyperlink ref="J15" r:id="rId15" xr:uid="{81CE33F6-8A5A-D34A-8DF1-0E3A34FAE81F}"/>
    <hyperlink ref="J14" r:id="rId16" xr:uid="{51987341-AAAC-A349-82DC-B6B25D339F85}"/>
    <hyperlink ref="J13" r:id="rId17" xr:uid="{C5D0B349-13D9-5B42-9F5B-EBD4263F1939}"/>
    <hyperlink ref="J2" r:id="rId18" xr:uid="{51A0039B-B55F-D244-BB3F-6BD310CE13A3}"/>
    <hyperlink ref="J3" r:id="rId19" xr:uid="{23D7A4C7-8099-D246-B5DB-405B4A506C0A}"/>
    <hyperlink ref="J4" r:id="rId20" xr:uid="{5D517EB0-BB60-2E40-9B05-6213592AE527}"/>
    <hyperlink ref="J5" r:id="rId21" xr:uid="{7F3FC057-26EB-994D-A15C-C66071A6B2CE}"/>
    <hyperlink ref="J6" r:id="rId22" xr:uid="{C80621F1-B998-D944-B466-2EB889001333}"/>
    <hyperlink ref="J7" r:id="rId23" xr:uid="{20B579AE-FDBE-754D-95D0-AA7D915F2A62}"/>
    <hyperlink ref="J8" r:id="rId24" xr:uid="{CF079EEE-18B7-0846-AF91-089FB96C4B23}"/>
    <hyperlink ref="J9" r:id="rId25" xr:uid="{F965EB40-67B3-7345-8CEE-3788D5BA1D62}"/>
    <hyperlink ref="J10" r:id="rId26" xr:uid="{6252E709-0F4B-A142-9CD9-22A74D5C742F}"/>
    <hyperlink ref="J11" r:id="rId27" xr:uid="{41540F49-0FBE-6246-B3C8-2873C120D3C9}"/>
    <hyperlink ref="J12" r:id="rId28" xr:uid="{2F4CDB3F-2B25-3C4B-A1EE-6BB6B2576CCA}"/>
    <hyperlink ref="J34" r:id="rId29" xr:uid="{F8E45B66-418C-B24E-B34B-C03E37C9BF1C}"/>
    <hyperlink ref="J35" r:id="rId30" xr:uid="{936FD6CE-35FE-D243-8EB1-C63FF0D0E9C0}"/>
    <hyperlink ref="J36" r:id="rId31" xr:uid="{11F6BCE1-9EF5-1641-90C1-67B65DFA472A}"/>
    <hyperlink ref="J37" r:id="rId32" xr:uid="{775CAF8F-B113-7A40-BEF2-AB068E4CB510}"/>
    <hyperlink ref="J25" r:id="rId33" xr:uid="{68DFDE03-DC9C-5244-92C9-057B0D79B288}"/>
    <hyperlink ref="J17" r:id="rId34" xr:uid="{54BC48A3-256E-1A4D-9F10-47029745110E}"/>
    <hyperlink ref="J38" r:id="rId35" xr:uid="{D354DF43-A97E-A940-9348-CCC9B9E17410}"/>
    <hyperlink ref="J26" r:id="rId36" xr:uid="{3D27172A-4AAC-664D-AC53-EE2F415C167E}"/>
  </hyperlinks>
  <pageMargins left="0.75" right="0.75" top="1" bottom="1" header="0.51180555555555496" footer="0.51180555555555496"/>
  <pageSetup paperSize="9" orientation="portrait" horizontalDpi="300" verticalDpi="300"/>
  <drawing r:id="rId37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Sample-BOM_JLCSMT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win7</dc:creator>
  <cp:lastModifiedBy>Shariq Charolia</cp:lastModifiedBy>
  <cp:revision>2</cp:revision>
  <dcterms:created xsi:type="dcterms:W3CDTF">2019-07-31T07:14:00Z</dcterms:created>
  <dcterms:modified xsi:type="dcterms:W3CDTF">2026-01-28T14:10:27Z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2052-11.1.0.10578</vt:lpwstr>
  </property>
  <property fmtid="{D5CDD505-2E9C-101B-9397-08002B2CF9AE}" pid="3" name="ICV">
    <vt:lpwstr>193C996184414A7599E8332A950ECB34</vt:lpwstr>
  </property>
</Properties>
</file>